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 Firma\2020\2020 006 Bezdružice, U Tiskárny - komunikace\PDF Bezdružice, U Tiskárny, 2020 12\"/>
    </mc:Choice>
  </mc:AlternateContent>
  <xr:revisionPtr revIDLastSave="0" documentId="8_{41C276BF-9349-44BD-8985-2C4A1383D4AC}" xr6:coauthVersionLast="45" xr6:coauthVersionMax="45" xr10:uidLastSave="{00000000-0000-0000-0000-000000000000}"/>
  <bookViews>
    <workbookView xWindow="-120" yWindow="-120" windowWidth="29040" windowHeight="1599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Pol'!$A$1:$U$140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39" i="1"/>
  <c r="F39" i="1"/>
  <c r="H39" i="1" s="1"/>
  <c r="I39" i="1" s="1"/>
  <c r="I40" i="1" s="1"/>
  <c r="J39" i="1" s="1"/>
  <c r="J40" i="1" s="1"/>
  <c r="G130" i="12"/>
  <c r="AC130" i="12"/>
  <c r="AD130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1" i="12"/>
  <c r="I11" i="12"/>
  <c r="K11" i="12"/>
  <c r="M11" i="12"/>
  <c r="O11" i="12"/>
  <c r="Q11" i="12"/>
  <c r="U11" i="12"/>
  <c r="G13" i="12"/>
  <c r="I13" i="12"/>
  <c r="K13" i="12"/>
  <c r="M13" i="12"/>
  <c r="O13" i="12"/>
  <c r="Q13" i="12"/>
  <c r="U13" i="12"/>
  <c r="G16" i="12"/>
  <c r="G8" i="12" s="1"/>
  <c r="I16" i="12"/>
  <c r="K16" i="12"/>
  <c r="O16" i="12"/>
  <c r="O8" i="12" s="1"/>
  <c r="Q16" i="12"/>
  <c r="U16" i="12"/>
  <c r="G20" i="12"/>
  <c r="M20" i="12" s="1"/>
  <c r="I20" i="12"/>
  <c r="K20" i="12"/>
  <c r="O20" i="12"/>
  <c r="Q20" i="12"/>
  <c r="U20" i="12"/>
  <c r="G24" i="12"/>
  <c r="I24" i="12"/>
  <c r="K24" i="12"/>
  <c r="M24" i="12"/>
  <c r="O24" i="12"/>
  <c r="Q24" i="12"/>
  <c r="U24" i="12"/>
  <c r="G27" i="12"/>
  <c r="I27" i="12"/>
  <c r="K27" i="12"/>
  <c r="M27" i="12"/>
  <c r="O27" i="12"/>
  <c r="Q27" i="12"/>
  <c r="U27" i="12"/>
  <c r="G30" i="12"/>
  <c r="M30" i="12" s="1"/>
  <c r="I30" i="12"/>
  <c r="K30" i="12"/>
  <c r="O30" i="12"/>
  <c r="Q30" i="12"/>
  <c r="U30" i="12"/>
  <c r="G33" i="12"/>
  <c r="M33" i="12" s="1"/>
  <c r="I33" i="12"/>
  <c r="K33" i="12"/>
  <c r="O33" i="12"/>
  <c r="Q33" i="12"/>
  <c r="U33" i="12"/>
  <c r="G36" i="12"/>
  <c r="I36" i="12"/>
  <c r="K36" i="12"/>
  <c r="M36" i="12"/>
  <c r="O36" i="12"/>
  <c r="Q36" i="12"/>
  <c r="U36" i="12"/>
  <c r="G39" i="12"/>
  <c r="I39" i="12"/>
  <c r="K39" i="12"/>
  <c r="M39" i="12"/>
  <c r="O39" i="12"/>
  <c r="Q39" i="12"/>
  <c r="U39" i="12"/>
  <c r="G42" i="12"/>
  <c r="M42" i="12" s="1"/>
  <c r="I42" i="12"/>
  <c r="K42" i="12"/>
  <c r="O42" i="12"/>
  <c r="Q42" i="12"/>
  <c r="U42" i="12"/>
  <c r="G46" i="12"/>
  <c r="M46" i="12" s="1"/>
  <c r="I46" i="12"/>
  <c r="K46" i="12"/>
  <c r="O46" i="12"/>
  <c r="Q46" i="12"/>
  <c r="U46" i="12"/>
  <c r="G49" i="12"/>
  <c r="K49" i="12"/>
  <c r="O49" i="12"/>
  <c r="U49" i="12"/>
  <c r="G50" i="12"/>
  <c r="I50" i="12"/>
  <c r="I49" i="12" s="1"/>
  <c r="K50" i="12"/>
  <c r="M50" i="12"/>
  <c r="M49" i="12" s="1"/>
  <c r="O50" i="12"/>
  <c r="Q50" i="12"/>
  <c r="Q49" i="12" s="1"/>
  <c r="U50" i="12"/>
  <c r="G53" i="12"/>
  <c r="I53" i="12"/>
  <c r="I52" i="12" s="1"/>
  <c r="K53" i="12"/>
  <c r="M53" i="12"/>
  <c r="O53" i="12"/>
  <c r="Q53" i="12"/>
  <c r="Q52" i="12" s="1"/>
  <c r="U53" i="12"/>
  <c r="G57" i="12"/>
  <c r="M57" i="12" s="1"/>
  <c r="I57" i="12"/>
  <c r="K57" i="12"/>
  <c r="K52" i="12" s="1"/>
  <c r="O57" i="12"/>
  <c r="Q57" i="12"/>
  <c r="U57" i="12"/>
  <c r="U52" i="12" s="1"/>
  <c r="G61" i="12"/>
  <c r="I61" i="12"/>
  <c r="K61" i="12"/>
  <c r="M61" i="12"/>
  <c r="O61" i="12"/>
  <c r="Q61" i="12"/>
  <c r="U61" i="12"/>
  <c r="G65" i="12"/>
  <c r="G52" i="12" s="1"/>
  <c r="I65" i="12"/>
  <c r="K65" i="12"/>
  <c r="O65" i="12"/>
  <c r="O52" i="12" s="1"/>
  <c r="Q65" i="12"/>
  <c r="U65" i="12"/>
  <c r="G69" i="12"/>
  <c r="I69" i="12"/>
  <c r="K69" i="12"/>
  <c r="M69" i="12"/>
  <c r="O69" i="12"/>
  <c r="Q69" i="12"/>
  <c r="U69" i="12"/>
  <c r="G73" i="12"/>
  <c r="M73" i="12" s="1"/>
  <c r="I73" i="12"/>
  <c r="K73" i="12"/>
  <c r="O73" i="12"/>
  <c r="Q73" i="12"/>
  <c r="U73" i="12"/>
  <c r="G77" i="12"/>
  <c r="I77" i="12"/>
  <c r="K77" i="12"/>
  <c r="M77" i="12"/>
  <c r="O77" i="12"/>
  <c r="Q77" i="12"/>
  <c r="U77" i="12"/>
  <c r="G79" i="12"/>
  <c r="M79" i="12" s="1"/>
  <c r="I79" i="12"/>
  <c r="K79" i="12"/>
  <c r="O79" i="12"/>
  <c r="Q79" i="12"/>
  <c r="U79" i="12"/>
  <c r="I82" i="12"/>
  <c r="Q82" i="12"/>
  <c r="G83" i="12"/>
  <c r="M83" i="12" s="1"/>
  <c r="I83" i="12"/>
  <c r="K83" i="12"/>
  <c r="K82" i="12" s="1"/>
  <c r="O83" i="12"/>
  <c r="Q83" i="12"/>
  <c r="U83" i="12"/>
  <c r="U82" i="12" s="1"/>
  <c r="G86" i="12"/>
  <c r="I86" i="12"/>
  <c r="K86" i="12"/>
  <c r="M86" i="12"/>
  <c r="O86" i="12"/>
  <c r="Q86" i="12"/>
  <c r="U86" i="12"/>
  <c r="G88" i="12"/>
  <c r="G82" i="12" s="1"/>
  <c r="I88" i="12"/>
  <c r="K88" i="12"/>
  <c r="O88" i="12"/>
  <c r="O82" i="12" s="1"/>
  <c r="Q88" i="12"/>
  <c r="U88" i="12"/>
  <c r="I90" i="12"/>
  <c r="Q90" i="12"/>
  <c r="G91" i="12"/>
  <c r="M91" i="12" s="1"/>
  <c r="I91" i="12"/>
  <c r="K91" i="12"/>
  <c r="K90" i="12" s="1"/>
  <c r="O91" i="12"/>
  <c r="Q91" i="12"/>
  <c r="U91" i="12"/>
  <c r="U90" i="12" s="1"/>
  <c r="G94" i="12"/>
  <c r="I94" i="12"/>
  <c r="K94" i="12"/>
  <c r="M94" i="12"/>
  <c r="O94" i="12"/>
  <c r="Q94" i="12"/>
  <c r="U94" i="12"/>
  <c r="G97" i="12"/>
  <c r="G90" i="12" s="1"/>
  <c r="I97" i="12"/>
  <c r="K97" i="12"/>
  <c r="O97" i="12"/>
  <c r="O90" i="12" s="1"/>
  <c r="Q97" i="12"/>
  <c r="U97" i="12"/>
  <c r="G99" i="12"/>
  <c r="I99" i="12"/>
  <c r="O99" i="12"/>
  <c r="Q99" i="12"/>
  <c r="G100" i="12"/>
  <c r="M100" i="12" s="1"/>
  <c r="M99" i="12" s="1"/>
  <c r="I100" i="12"/>
  <c r="K100" i="12"/>
  <c r="K99" i="12" s="1"/>
  <c r="O100" i="12"/>
  <c r="Q100" i="12"/>
  <c r="U100" i="12"/>
  <c r="U99" i="12" s="1"/>
  <c r="G102" i="12"/>
  <c r="I102" i="12"/>
  <c r="K102" i="12"/>
  <c r="M102" i="12"/>
  <c r="O102" i="12"/>
  <c r="Q102" i="12"/>
  <c r="U102" i="12"/>
  <c r="G104" i="12"/>
  <c r="G105" i="12"/>
  <c r="M105" i="12" s="1"/>
  <c r="I105" i="12"/>
  <c r="I104" i="12" s="1"/>
  <c r="K105" i="12"/>
  <c r="O105" i="12"/>
  <c r="Q105" i="12"/>
  <c r="Q104" i="12" s="1"/>
  <c r="U105" i="12"/>
  <c r="G109" i="12"/>
  <c r="M109" i="12" s="1"/>
  <c r="I109" i="12"/>
  <c r="K109" i="12"/>
  <c r="K104" i="12" s="1"/>
  <c r="O109" i="12"/>
  <c r="Q109" i="12"/>
  <c r="U109" i="12"/>
  <c r="U104" i="12" s="1"/>
  <c r="G111" i="12"/>
  <c r="I111" i="12"/>
  <c r="K111" i="12"/>
  <c r="M111" i="12"/>
  <c r="O111" i="12"/>
  <c r="Q111" i="12"/>
  <c r="U111" i="12"/>
  <c r="G114" i="12"/>
  <c r="M114" i="12" s="1"/>
  <c r="I114" i="12"/>
  <c r="K114" i="12"/>
  <c r="O114" i="12"/>
  <c r="O104" i="12" s="1"/>
  <c r="Q114" i="12"/>
  <c r="U114" i="12"/>
  <c r="G116" i="12"/>
  <c r="M116" i="12" s="1"/>
  <c r="I116" i="12"/>
  <c r="K116" i="12"/>
  <c r="O116" i="12"/>
  <c r="Q116" i="12"/>
  <c r="U116" i="12"/>
  <c r="G118" i="12"/>
  <c r="M118" i="12" s="1"/>
  <c r="I118" i="12"/>
  <c r="K118" i="12"/>
  <c r="O118" i="12"/>
  <c r="Q118" i="12"/>
  <c r="U118" i="12"/>
  <c r="G120" i="12"/>
  <c r="I120" i="12"/>
  <c r="K120" i="12"/>
  <c r="M120" i="12"/>
  <c r="O120" i="12"/>
  <c r="Q120" i="12"/>
  <c r="U120" i="12"/>
  <c r="G122" i="12"/>
  <c r="K122" i="12"/>
  <c r="O122" i="12"/>
  <c r="U122" i="12"/>
  <c r="G123" i="12"/>
  <c r="M123" i="12" s="1"/>
  <c r="M122" i="12" s="1"/>
  <c r="I123" i="12"/>
  <c r="I122" i="12" s="1"/>
  <c r="K123" i="12"/>
  <c r="O123" i="12"/>
  <c r="Q123" i="12"/>
  <c r="Q122" i="12" s="1"/>
  <c r="U123" i="12"/>
  <c r="I20" i="1"/>
  <c r="I19" i="1"/>
  <c r="I18" i="1"/>
  <c r="I17" i="1"/>
  <c r="I16" i="1"/>
  <c r="I57" i="1"/>
  <c r="AZ43" i="1"/>
  <c r="G27" i="1"/>
  <c r="F40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104" i="12"/>
  <c r="M97" i="12"/>
  <c r="M90" i="12" s="1"/>
  <c r="M88" i="12"/>
  <c r="M82" i="12" s="1"/>
  <c r="M65" i="12"/>
  <c r="M52" i="12" s="1"/>
  <c r="M16" i="12"/>
  <c r="M8" i="12" s="1"/>
  <c r="I21" i="1"/>
  <c r="H40" i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<sst xmlns="http://schemas.openxmlformats.org/spreadsheetml/2006/main" count="480" uniqueCount="240">
  <si>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</si>
  <si>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</si>
  <si>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</si>
  <si>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</si>
  <si>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</si>
  <si>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</si>
  <si>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</si>
  <si>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</si>
  <si>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</si>
  <si>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</si>
  <si>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</si>
  <si>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</si>
  <si>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</si>
  <si>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</si>
  <si>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</si>
  <si>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</si>
  <si>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</si>
  <si>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</si>
  <si>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</si>
  <si>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</si>
  <si>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</si>
  <si>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</si>
  <si>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</si>
  <si>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</si>
  <si>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</si>
  <si>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</si>
  <si>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</si>
  <si>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</si>
  <si>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</si>
  <si>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</si>
  <si>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</si>
  <si>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</si>
  <si>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</si>
  <si>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</si>
  <si>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</si>
  <si>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</si>
  <si>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</si>
  <si>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</si>
  <si>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</si>
  <si>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</si>
  <si>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</si>
  <si>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</si>
  <si>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</si>
  <si>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Bezdružice, U Tiskárny</t>
  </si>
  <si>
    <t>Rozpočet:</t>
  </si>
  <si>
    <t>Misto</t>
  </si>
  <si>
    <t>Bezdružice, U Tiskárny - komunikace - UZNATELNÉ NÁKLADY</t>
  </si>
  <si>
    <t>Město Bezdružice</t>
  </si>
  <si>
    <t>ČSA 196</t>
  </si>
  <si>
    <t>Bezdružice</t>
  </si>
  <si>
    <t>34953</t>
  </si>
  <si>
    <t>00259705</t>
  </si>
  <si>
    <t>CZ00259705</t>
  </si>
  <si>
    <t>Rozpočet</t>
  </si>
  <si>
    <t>Celkem za stavbu</t>
  </si>
  <si>
    <t>CZK</t>
  </si>
  <si>
    <t xml:space="preserve">Popis rozpočtu:  - </t>
  </si>
  <si>
    <t>Stavební úpravy komunikace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</si>
  <si>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</si>
  <si>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</si>
  <si>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</si>
  <si>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</si>
  <si>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</si>
  <si>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</si>
  <si>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</si>
  <si>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</si>
  <si>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</si>
  <si>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</si>
  <si>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</si>
  <si>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</si>
  <si>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</si>
  <si>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</si>
  <si>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</si>
  <si>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</si>
  <si>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</si>
  <si>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</si>
  <si>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</si>
  <si>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</si>
  <si>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</si>
  <si>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</si>
  <si>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</si>
  <si>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</si>
  <si>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</si>
  <si>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</si>
  <si>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</si>
  <si>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</si>
  <si>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</si>
  <si>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</si>
  <si>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</si>
  <si>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</si>
  <si>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</si>
  <si>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</si>
  <si>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</si>
  <si>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</si>
  <si>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</si>
  <si>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</si>
  <si>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</si>
  <si>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</si>
  <si>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</si>
  <si>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</si>
  <si>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</si>
  <si>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</si>
  <si>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</si>
  <si>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</si>
  <si>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</si>
  <si>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113202111R00</t>
  </si>
  <si>
    <t>Vytrhání obrub obrubníků silničních</t>
  </si>
  <si>
    <t>m</t>
  </si>
  <si>
    <t>POL1_0</t>
  </si>
  <si>
    <t>15,6019+11,4322</t>
  </si>
  <si>
    <t>VV</t>
  </si>
  <si>
    <t>113106231R00</t>
  </si>
  <si>
    <t>Rozebrání dlažeb ze zámkové dlažby v kamenivu</t>
  </si>
  <si>
    <t>m2</t>
  </si>
  <si>
    <t>Větev A - chodník:3,5947</t>
  </si>
  <si>
    <t>113108408R00</t>
  </si>
  <si>
    <t>Odstranění asfaltové vrstvy pl.nad 50 m2, tl. 8 cm</t>
  </si>
  <si>
    <t>Větev A:521,0736</t>
  </si>
  <si>
    <t>Větev C:414,9777</t>
  </si>
  <si>
    <t>113107620R00</t>
  </si>
  <si>
    <t>Odstranění podkladu nad 50 m2,kam.drcené tl.20 cm</t>
  </si>
  <si>
    <t>Větev A - komunikace:521,0736</t>
  </si>
  <si>
    <t>Větev C - komunikace:414,9777</t>
  </si>
  <si>
    <t>113107616R00</t>
  </si>
  <si>
    <t>Odstranění podkladu nad 50 m2,kam.drcené tl.16 cm</t>
  </si>
  <si>
    <t>122302202R00</t>
  </si>
  <si>
    <t>Odkopávky pro silnice v hor. 4 do 1000 m3</t>
  </si>
  <si>
    <t>m3</t>
  </si>
  <si>
    <t>Větev A:(40,8148+34,0899+21,9963+0,9249+3,5129+94,5589)*0,45</t>
  </si>
  <si>
    <t>Větev C:(7,8061+2,0529+47,6769)*0,45</t>
  </si>
  <si>
    <t>122302209R00</t>
  </si>
  <si>
    <t>Příplatek za lepivost - odkop pro silnice v hor. 4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</si>
  <si>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</si>
  <si>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</si>
  <si>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</si>
  <si>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</si>
  <si>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</si>
  <si>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</si>
  <si>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199000002R00</t>
  </si>
  <si>
    <t>Poplatek za skládku horniny 1- 4</t>
  </si>
  <si>
    <t>199000003R00</t>
  </si>
  <si>
    <t>Poplatek za skládku horniny 5 - 7</t>
  </si>
  <si>
    <t>Větev A - komunikace:521,0736*0,36</t>
  </si>
  <si>
    <t>Větev C - komunikace:414,9777*0,36</t>
  </si>
  <si>
    <t>Větev A - chodník:3,5947*0,36</t>
  </si>
  <si>
    <t>181101102R00</t>
  </si>
  <si>
    <t>Úprava pláně v zářezech v hor. 1-4, se zhutněním</t>
  </si>
  <si>
    <t>Asfalt - Větev A:422,1903*1,15</t>
  </si>
  <si>
    <t>Asfalt - Větev C:374,3905*1,15</t>
  </si>
  <si>
    <t>318216115RT2</t>
  </si>
  <si>
    <t>Oplocení gabiony š.500 mm, oko 100x50 mm, včetně dodávky lomového kamene</t>
  </si>
  <si>
    <t>(11,00+2,60+3,80+5,50+3,90+3,90+11,50)*1,00</t>
  </si>
  <si>
    <t>564861111R00</t>
  </si>
  <si>
    <t>Podklad ze štěrkodrti po zhutnění tloušťky 20 cm</t>
  </si>
  <si>
    <t>Základ gabionových zídek:(24,00+20,00+15,50)*0,50</t>
  </si>
  <si>
    <t>567122112R00</t>
  </si>
  <si>
    <t>Podklad z kameniva zpev.cementem SC C8/10 tl.13 cm</t>
  </si>
  <si>
    <t>Asfalt - Větev A:422,1903</t>
  </si>
  <si>
    <t>Asfalt - Větev C:374,3905</t>
  </si>
  <si>
    <t>Asfalt - Sjezdy:(14,9525+41,7878)</t>
  </si>
  <si>
    <t>573111113R00</t>
  </si>
  <si>
    <t>Postřik živičný infiltr.+ posyp, asfalt 1,5 kg/m2</t>
  </si>
  <si>
    <t>565151211R00</t>
  </si>
  <si>
    <t>Podklad z obal kam.ACP 16+,ACP 22+,nad 3 m,tl.7 cm</t>
  </si>
  <si>
    <t>573211111R00</t>
  </si>
  <si>
    <t>Postřik živičný spojovací z asfaltu 0,5-0,7 kg/m2</t>
  </si>
  <si>
    <t>577132211R00</t>
  </si>
  <si>
    <t>Beton asfalt. ACO 8, nebo ACO 11, nad 3 m, 4 cm</t>
  </si>
  <si>
    <t>597661111R00</t>
  </si>
  <si>
    <t>Rigol dlážděn.do lože C-/7,5 tl.10cm kostky drobné</t>
  </si>
  <si>
    <t>4,5608</t>
  </si>
  <si>
    <t>569621116R00</t>
  </si>
  <si>
    <t>Zpevnění krajnic asfaltovým recyklátem tl. 10 cm</t>
  </si>
  <si>
    <t>113,80*0,75*2</t>
  </si>
  <si>
    <t>89,6345*0,75</t>
  </si>
  <si>
    <t>895941311RT2</t>
  </si>
  <si>
    <t>Zřízení vpusti uliční z dílců typ UVB - 50, včetně dodávky dílců pro uliční vpusti TBV</t>
  </si>
  <si>
    <t>kus</t>
  </si>
  <si>
    <t>Větev A:2</t>
  </si>
  <si>
    <t>Větev C:2</t>
  </si>
  <si>
    <t>831350012RAA</t>
  </si>
  <si>
    <t>Kanalizace z trub PVC hrdlových D 160 mm, hloubka 2,0 m</t>
  </si>
  <si>
    <t>POL2_0</t>
  </si>
  <si>
    <t>3,30+2,90+2,90+29,70</t>
  </si>
  <si>
    <t>899332111R00</t>
  </si>
  <si>
    <t>Výšková úprava vstupu do 20 cm, snížení poklopu</t>
  </si>
  <si>
    <t>917862111R00</t>
  </si>
  <si>
    <t>Osazení stojat. obrub.bet. s opěrou,lože z C 12/15</t>
  </si>
  <si>
    <t>Větev A - 100x15x15:39,7140+12,3727+25,099</t>
  </si>
  <si>
    <t>Větev C - 100x15x15:114,8173+20,3699+3,4160+55,5996</t>
  </si>
  <si>
    <t>59217020R</t>
  </si>
  <si>
    <t>Obrubník nájezdový betonový 148,5x145x1000 mm, přírodní</t>
  </si>
  <si>
    <t>POL3_0</t>
  </si>
  <si>
    <t>Větev A - 100x15x15:(39,7140+12,3727+25,099)*1,01</t>
  </si>
  <si>
    <t>Větev C - 100x15x15:(114,8173+20,3699+3,4160+55,5996)*1,01</t>
  </si>
  <si>
    <t>919735113R00</t>
  </si>
  <si>
    <t>Řezání stávajícího živičného krytu tl. 10 - 15 cm</t>
  </si>
  <si>
    <t>12,0226+4,0000+6,2943</t>
  </si>
  <si>
    <t>963042819R00</t>
  </si>
  <si>
    <t>Bourání schodišťových stupňů betonových</t>
  </si>
  <si>
    <t>1,20*8</t>
  </si>
  <si>
    <t>960111221R00</t>
  </si>
  <si>
    <t>Bourání konstrukcí z dílců prefa. betonových a ŽB</t>
  </si>
  <si>
    <t>Uliční vpust:0,25*0,25*3,14*2,00</t>
  </si>
  <si>
    <t>979084216R00</t>
  </si>
  <si>
    <t>Vodorovná doprava vybour. hmot po suchu do 5 km</t>
  </si>
  <si>
    <t>t</t>
  </si>
  <si>
    <t>Obrubníky:7,29921</t>
  </si>
  <si>
    <t>Betonová dlažba:0,80881</t>
  </si>
  <si>
    <t>Schody:0,672</t>
  </si>
  <si>
    <t>979084219R00</t>
  </si>
  <si>
    <t>Příplatek k dopravě vybour.hmot za dalších 5 km</t>
  </si>
  <si>
    <t>8,78002*2</t>
  </si>
  <si>
    <t>979082213R00</t>
  </si>
  <si>
    <t>Vodorovná doprava suti po suchu do 1 km</t>
  </si>
  <si>
    <t>Asfalt:164,74503</t>
  </si>
  <si>
    <t>Štěrk:413,44424+330,75539</t>
  </si>
  <si>
    <t>979082219R00</t>
  </si>
  <si>
    <t>Příplatek za dopravu suti po suchu za další 1 km</t>
  </si>
  <si>
    <t>908,94466*14</t>
  </si>
  <si>
    <t>979990103R00</t>
  </si>
  <si>
    <t>Poplatek za skládku suti - beton do 30x30 cm</t>
  </si>
  <si>
    <t>0,808881</t>
  </si>
  <si>
    <t>979990112R00</t>
  </si>
  <si>
    <t>Poplatek za skládku suti-obal.kam.-asfalt do 30x30</t>
  </si>
  <si>
    <t>164,74503</t>
  </si>
  <si>
    <t>976071111R00</t>
  </si>
  <si>
    <t>Vybourání kovových zábradlí a madel</t>
  </si>
  <si>
    <t>2*3,00</t>
  </si>
  <si>
    <t>998225111R00</t>
  </si>
  <si>
    <t>Přesun hmot, pozemní komunikace, kryt živičný</t>
  </si>
  <si>
    <t>Svislé a kompletní konstrukce:49,54449</t>
  </si>
  <si>
    <t>Komunikace:999,98728</t>
  </si>
  <si>
    <t>Trubní vedení:49,15736</t>
  </si>
  <si>
    <t>Doplňující práce na komunikaci:62,56075</t>
  </si>
  <si>
    <t>Bourání konstrukcí:0,00091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</si>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</sst>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7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0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SUMIF(F49:F56,A16,I49:I56)+SUMIF(F49:F56,"PSU",I49:I56)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SUMIF(F49:F56,A17,I49:I56)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SUMIF(F49:F56,A18,I49:I56)</f>
        <v>0</v>
      </c>
      <c r="J18" s="93"/>
    </row>
    <row r="19" spans="1:10" ht="23.25" customHeight="1" x14ac:dyDescent="0.2">
      <c r="A19" s="195" t="s">
        <v>76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SUMIF(F49:F56,A19,I49:I56)</f>
        <v>0</v>
      </c>
      <c r="J19" s="93"/>
    </row>
    <row r="20" spans="1:10" ht="23.25" customHeight="1" x14ac:dyDescent="0.2">
      <c r="A20" s="195" t="s">
        <v>77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SUMIF(F49:F56,A20,I49:I56)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44180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Pol'!AC130</f>
        <v>0</v>
      </c>
      <c r="G39" s="148">
        <f>'Rozpočet Pol'!AD130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56</v>
      </c>
    </row>
    <row r="43" spans="1:52" x14ac:dyDescent="0.2">
      <c r="B43" s="162" t="s">
        <v>57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Stavební úpravy komunikace</v>
      </c>
    </row>
    <row r="46" spans="1:52" ht="15.75" x14ac:dyDescent="0.25">
      <c r="B46" s="163" t="s">
        <v>58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59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60</v>
      </c>
      <c r="C49" s="177" t="s">
        <v>61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">
      <c r="A50" s="165"/>
      <c r="B50" s="168" t="s">
        <v>62</v>
      </c>
      <c r="C50" s="167" t="s">
        <v>63</v>
      </c>
      <c r="D50" s="169"/>
      <c r="E50" s="169"/>
      <c r="F50" s="185" t="s">
        <v>23</v>
      </c>
      <c r="G50" s="186"/>
      <c r="H50" s="186"/>
      <c r="I50" s="187">
        <f>'Rozpočet Pol'!G49</f>
        <v>0</v>
      </c>
      <c r="J50" s="187"/>
    </row>
    <row r="51" spans="1:10" ht="25.5" customHeight="1" x14ac:dyDescent="0.2">
      <c r="A51" s="165"/>
      <c r="B51" s="168" t="s">
        <v>64</v>
      </c>
      <c r="C51" s="167" t="s">
        <v>65</v>
      </c>
      <c r="D51" s="169"/>
      <c r="E51" s="169"/>
      <c r="F51" s="185" t="s">
        <v>23</v>
      </c>
      <c r="G51" s="186"/>
      <c r="H51" s="186"/>
      <c r="I51" s="187">
        <f>'Rozpočet Pol'!G52</f>
        <v>0</v>
      </c>
      <c r="J51" s="187"/>
    </row>
    <row r="52" spans="1:10" ht="25.5" customHeight="1" x14ac:dyDescent="0.2">
      <c r="A52" s="165"/>
      <c r="B52" s="168" t="s">
        <v>66</v>
      </c>
      <c r="C52" s="167" t="s">
        <v>67</v>
      </c>
      <c r="D52" s="169"/>
      <c r="E52" s="169"/>
      <c r="F52" s="185" t="s">
        <v>23</v>
      </c>
      <c r="G52" s="186"/>
      <c r="H52" s="186"/>
      <c r="I52" s="187">
        <f>'Rozpočet Pol'!G82</f>
        <v>0</v>
      </c>
      <c r="J52" s="187"/>
    </row>
    <row r="53" spans="1:10" ht="25.5" customHeight="1" x14ac:dyDescent="0.2">
      <c r="A53" s="165"/>
      <c r="B53" s="168" t="s">
        <v>68</v>
      </c>
      <c r="C53" s="167" t="s">
        <v>69</v>
      </c>
      <c r="D53" s="169"/>
      <c r="E53" s="169"/>
      <c r="F53" s="185" t="s">
        <v>23</v>
      </c>
      <c r="G53" s="186"/>
      <c r="H53" s="186"/>
      <c r="I53" s="187">
        <f>'Rozpočet Pol'!G90</f>
        <v>0</v>
      </c>
      <c r="J53" s="187"/>
    </row>
    <row r="54" spans="1:10" ht="25.5" customHeight="1" x14ac:dyDescent="0.2">
      <c r="A54" s="165"/>
      <c r="B54" s="168" t="s">
        <v>70</v>
      </c>
      <c r="C54" s="167" t="s">
        <v>71</v>
      </c>
      <c r="D54" s="169"/>
      <c r="E54" s="169"/>
      <c r="F54" s="185" t="s">
        <v>23</v>
      </c>
      <c r="G54" s="186"/>
      <c r="H54" s="186"/>
      <c r="I54" s="187">
        <f>'Rozpočet Pol'!G99</f>
        <v>0</v>
      </c>
      <c r="J54" s="187"/>
    </row>
    <row r="55" spans="1:10" ht="25.5" customHeight="1" x14ac:dyDescent="0.2">
      <c r="A55" s="165"/>
      <c r="B55" s="168" t="s">
        <v>72</v>
      </c>
      <c r="C55" s="167" t="s">
        <v>73</v>
      </c>
      <c r="D55" s="169"/>
      <c r="E55" s="169"/>
      <c r="F55" s="185" t="s">
        <v>23</v>
      </c>
      <c r="G55" s="186"/>
      <c r="H55" s="186"/>
      <c r="I55" s="187">
        <f>'Rozpočet Pol'!G104</f>
        <v>0</v>
      </c>
      <c r="J55" s="187"/>
    </row>
    <row r="56" spans="1:10" ht="25.5" customHeight="1" x14ac:dyDescent="0.2">
      <c r="A56" s="165"/>
      <c r="B56" s="179" t="s">
        <v>74</v>
      </c>
      <c r="C56" s="180" t="s">
        <v>75</v>
      </c>
      <c r="D56" s="181"/>
      <c r="E56" s="181"/>
      <c r="F56" s="188" t="s">
        <v>23</v>
      </c>
      <c r="G56" s="189"/>
      <c r="H56" s="189"/>
      <c r="I56" s="190">
        <f>'Rozpočet Pol'!G122</f>
        <v>0</v>
      </c>
      <c r="J56" s="190"/>
    </row>
    <row r="57" spans="1:10" ht="25.5" customHeight="1" x14ac:dyDescent="0.2">
      <c r="A57" s="166"/>
      <c r="B57" s="172" t="s">
        <v>1</v>
      </c>
      <c r="C57" s="172"/>
      <c r="D57" s="173"/>
      <c r="E57" s="173"/>
      <c r="F57" s="191"/>
      <c r="G57" s="192"/>
      <c r="H57" s="192"/>
      <c r="I57" s="193">
        <f>SUM(I49:I56)</f>
        <v>0</v>
      </c>
      <c r="J57" s="193"/>
    </row>
    <row r="58" spans="1:10" x14ac:dyDescent="0.2">
      <c r="F58" s="194"/>
      <c r="G58" s="130"/>
      <c r="H58" s="194"/>
      <c r="I58" s="130"/>
      <c r="J58" s="130"/>
    </row>
    <row r="59" spans="1:10" x14ac:dyDescent="0.2">
      <c r="F59" s="194"/>
      <c r="G59" s="130"/>
      <c r="H59" s="194"/>
      <c r="I59" s="130"/>
      <c r="J59" s="130"/>
    </row>
    <row r="60" spans="1:10" x14ac:dyDescent="0.2">
      <c r="F60" s="194"/>
      <c r="G60" s="130"/>
      <c r="H60" s="194"/>
      <c r="I60" s="130"/>
      <c r="J60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I56:J56"/>
    <mergeCell ref="C56:E56"/>
    <mergeCell ref="I57:J57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79</v>
      </c>
    </row>
    <row r="2" spans="1:60" ht="24.95" customHeight="1" x14ac:dyDescent="0.2">
      <c r="A2" s="204" t="s">
        <v>78</v>
      </c>
      <c r="B2" s="198"/>
      <c r="C2" s="199" t="s">
        <v>46</v>
      </c>
      <c r="D2" s="200"/>
      <c r="E2" s="200"/>
      <c r="F2" s="200"/>
      <c r="G2" s="206"/>
      <c r="AE2" t="s">
        <v>80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81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82</v>
      </c>
    </row>
    <row r="5" spans="1:60" hidden="1" x14ac:dyDescent="0.2">
      <c r="A5" s="208" t="s">
        <v>83</v>
      </c>
      <c r="B5" s="209"/>
      <c r="C5" s="210"/>
      <c r="D5" s="211"/>
      <c r="E5" s="211"/>
      <c r="F5" s="211"/>
      <c r="G5" s="212"/>
      <c r="AE5" t="s">
        <v>84</v>
      </c>
    </row>
    <row r="7" spans="1:60" ht="38.25" x14ac:dyDescent="0.2">
      <c r="A7" s="217" t="s">
        <v>85</v>
      </c>
      <c r="B7" s="218" t="s">
        <v>86</v>
      </c>
      <c r="C7" s="218" t="s">
        <v>87</v>
      </c>
      <c r="D7" s="217" t="s">
        <v>88</v>
      </c>
      <c r="E7" s="217" t="s">
        <v>89</v>
      </c>
      <c r="F7" s="213" t="s">
        <v>90</v>
      </c>
      <c r="G7" s="236" t="s">
        <v>28</v>
      </c>
      <c r="H7" s="237" t="s">
        <v>29</v>
      </c>
      <c r="I7" s="237" t="s">
        <v>91</v>
      </c>
      <c r="J7" s="237" t="s">
        <v>30</v>
      </c>
      <c r="K7" s="237" t="s">
        <v>92</v>
      </c>
      <c r="L7" s="237" t="s">
        <v>93</v>
      </c>
      <c r="M7" s="237" t="s">
        <v>94</v>
      </c>
      <c r="N7" s="237" t="s">
        <v>95</v>
      </c>
      <c r="O7" s="237" t="s">
        <v>96</v>
      </c>
      <c r="P7" s="237" t="s">
        <v>97</v>
      </c>
      <c r="Q7" s="237" t="s">
        <v>98</v>
      </c>
      <c r="R7" s="237" t="s">
        <v>99</v>
      </c>
      <c r="S7" s="237" t="s">
        <v>100</v>
      </c>
      <c r="T7" s="237" t="s">
        <v>101</v>
      </c>
      <c r="U7" s="220" t="s">
        <v>102</v>
      </c>
    </row>
    <row r="8" spans="1:60" x14ac:dyDescent="0.2">
      <c r="A8" s="238" t="s">
        <v>103</v>
      </c>
      <c r="B8" s="239" t="s">
        <v>60</v>
      </c>
      <c r="C8" s="240" t="s">
        <v>61</v>
      </c>
      <c r="D8" s="241"/>
      <c r="E8" s="242"/>
      <c r="F8" s="243"/>
      <c r="G8" s="243">
        <f>SUMIF(AE9:AE48,"&lt;&gt;NOR",G9:G48)</f>
        <v>0</v>
      </c>
      <c r="H8" s="243"/>
      <c r="I8" s="243">
        <f>SUM(I9:I48)</f>
        <v>0</v>
      </c>
      <c r="J8" s="243"/>
      <c r="K8" s="243">
        <f>SUM(K9:K48)</f>
        <v>0</v>
      </c>
      <c r="L8" s="243"/>
      <c r="M8" s="243">
        <f>SUM(M9:M48)</f>
        <v>0</v>
      </c>
      <c r="N8" s="219"/>
      <c r="O8" s="219">
        <f>SUM(O9:O48)</f>
        <v>0</v>
      </c>
      <c r="P8" s="219"/>
      <c r="Q8" s="219">
        <f>SUM(Q9:Q48)</f>
        <v>917.05268000000001</v>
      </c>
      <c r="R8" s="219"/>
      <c r="S8" s="219"/>
      <c r="T8" s="238"/>
      <c r="U8" s="219">
        <f>SUM(U9:U48)</f>
        <v>268.5</v>
      </c>
      <c r="AE8" t="s">
        <v>104</v>
      </c>
    </row>
    <row r="9" spans="1:60" outlineLevel="1" x14ac:dyDescent="0.2">
      <c r="A9" s="215">
        <v>1</v>
      </c>
      <c r="B9" s="221" t="s">
        <v>105</v>
      </c>
      <c r="C9" s="265" t="s">
        <v>106</v>
      </c>
      <c r="D9" s="223" t="s">
        <v>107</v>
      </c>
      <c r="E9" s="230">
        <v>27.034099999999999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24">
        <v>0</v>
      </c>
      <c r="O9" s="224">
        <f>ROUND(E9*N9,5)</f>
        <v>0</v>
      </c>
      <c r="P9" s="224">
        <v>0.27</v>
      </c>
      <c r="Q9" s="224">
        <f>ROUND(E9*P9,5)</f>
        <v>7.2992100000000004</v>
      </c>
      <c r="R9" s="224"/>
      <c r="S9" s="224"/>
      <c r="T9" s="225">
        <v>0.123</v>
      </c>
      <c r="U9" s="224">
        <f>ROUND(E9*T9,2)</f>
        <v>3.33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108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1"/>
      <c r="C10" s="266" t="s">
        <v>109</v>
      </c>
      <c r="D10" s="226"/>
      <c r="E10" s="231">
        <v>27.034099999999999</v>
      </c>
      <c r="F10" s="234"/>
      <c r="G10" s="234"/>
      <c r="H10" s="234"/>
      <c r="I10" s="234"/>
      <c r="J10" s="234"/>
      <c r="K10" s="234"/>
      <c r="L10" s="234"/>
      <c r="M10" s="234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110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2</v>
      </c>
      <c r="B11" s="221" t="s">
        <v>111</v>
      </c>
      <c r="C11" s="265" t="s">
        <v>112</v>
      </c>
      <c r="D11" s="223" t="s">
        <v>113</v>
      </c>
      <c r="E11" s="230">
        <v>3.5947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24">
        <v>0</v>
      </c>
      <c r="O11" s="224">
        <f>ROUND(E11*N11,5)</f>
        <v>0</v>
      </c>
      <c r="P11" s="224">
        <v>0.22500000000000001</v>
      </c>
      <c r="Q11" s="224">
        <f>ROUND(E11*P11,5)</f>
        <v>0.80881000000000003</v>
      </c>
      <c r="R11" s="224"/>
      <c r="S11" s="224"/>
      <c r="T11" s="225">
        <v>0.14199999999999999</v>
      </c>
      <c r="U11" s="224">
        <f>ROUND(E11*T11,2)</f>
        <v>0.51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108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/>
      <c r="B12" s="221"/>
      <c r="C12" s="266" t="s">
        <v>114</v>
      </c>
      <c r="D12" s="226"/>
      <c r="E12" s="231">
        <v>3.5947</v>
      </c>
      <c r="F12" s="234"/>
      <c r="G12" s="234"/>
      <c r="H12" s="234"/>
      <c r="I12" s="234"/>
      <c r="J12" s="234"/>
      <c r="K12" s="234"/>
      <c r="L12" s="234"/>
      <c r="M12" s="234"/>
      <c r="N12" s="224"/>
      <c r="O12" s="224"/>
      <c r="P12" s="224"/>
      <c r="Q12" s="224"/>
      <c r="R12" s="224"/>
      <c r="S12" s="224"/>
      <c r="T12" s="225"/>
      <c r="U12" s="224"/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110</v>
      </c>
      <c r="AF12" s="214">
        <v>0</v>
      </c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>
        <v>3</v>
      </c>
      <c r="B13" s="221" t="s">
        <v>115</v>
      </c>
      <c r="C13" s="265" t="s">
        <v>116</v>
      </c>
      <c r="D13" s="223" t="s">
        <v>113</v>
      </c>
      <c r="E13" s="230">
        <v>936.05129999999997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24">
        <v>0</v>
      </c>
      <c r="O13" s="224">
        <f>ROUND(E13*N13,5)</f>
        <v>0</v>
      </c>
      <c r="P13" s="224">
        <v>0.17599999999999999</v>
      </c>
      <c r="Q13" s="224">
        <f>ROUND(E13*P13,5)</f>
        <v>164.74503000000001</v>
      </c>
      <c r="R13" s="224"/>
      <c r="S13" s="224"/>
      <c r="T13" s="225">
        <v>5.9200000000000003E-2</v>
      </c>
      <c r="U13" s="224">
        <f>ROUND(E13*T13,2)</f>
        <v>55.41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108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/>
      <c r="B14" s="221"/>
      <c r="C14" s="266" t="s">
        <v>117</v>
      </c>
      <c r="D14" s="226"/>
      <c r="E14" s="231">
        <v>521.07360000000006</v>
      </c>
      <c r="F14" s="234"/>
      <c r="G14" s="234"/>
      <c r="H14" s="234"/>
      <c r="I14" s="234"/>
      <c r="J14" s="234"/>
      <c r="K14" s="234"/>
      <c r="L14" s="234"/>
      <c r="M14" s="234"/>
      <c r="N14" s="224"/>
      <c r="O14" s="224"/>
      <c r="P14" s="224"/>
      <c r="Q14" s="224"/>
      <c r="R14" s="224"/>
      <c r="S14" s="224"/>
      <c r="T14" s="225"/>
      <c r="U14" s="224"/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110</v>
      </c>
      <c r="AF14" s="214">
        <v>0</v>
      </c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/>
      <c r="B15" s="221"/>
      <c r="C15" s="266" t="s">
        <v>118</v>
      </c>
      <c r="D15" s="226"/>
      <c r="E15" s="231">
        <v>414.97770000000003</v>
      </c>
      <c r="F15" s="234"/>
      <c r="G15" s="234"/>
      <c r="H15" s="234"/>
      <c r="I15" s="234"/>
      <c r="J15" s="234"/>
      <c r="K15" s="234"/>
      <c r="L15" s="234"/>
      <c r="M15" s="234"/>
      <c r="N15" s="224"/>
      <c r="O15" s="224"/>
      <c r="P15" s="224"/>
      <c r="Q15" s="224"/>
      <c r="R15" s="224"/>
      <c r="S15" s="224"/>
      <c r="T15" s="225"/>
      <c r="U15" s="224"/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110</v>
      </c>
      <c r="AF15" s="214">
        <v>0</v>
      </c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4</v>
      </c>
      <c r="B16" s="221" t="s">
        <v>119</v>
      </c>
      <c r="C16" s="265" t="s">
        <v>120</v>
      </c>
      <c r="D16" s="223" t="s">
        <v>113</v>
      </c>
      <c r="E16" s="230">
        <v>939.64599999999996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24">
        <v>0</v>
      </c>
      <c r="O16" s="224">
        <f>ROUND(E16*N16,5)</f>
        <v>0</v>
      </c>
      <c r="P16" s="224">
        <v>0.44</v>
      </c>
      <c r="Q16" s="224">
        <f>ROUND(E16*P16,5)</f>
        <v>413.44423999999998</v>
      </c>
      <c r="R16" s="224"/>
      <c r="S16" s="224"/>
      <c r="T16" s="225">
        <v>7.2999999999999995E-2</v>
      </c>
      <c r="U16" s="224">
        <f>ROUND(E16*T16,2)</f>
        <v>68.59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108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/>
      <c r="B17" s="221"/>
      <c r="C17" s="266" t="s">
        <v>121</v>
      </c>
      <c r="D17" s="226"/>
      <c r="E17" s="231">
        <v>521.07360000000006</v>
      </c>
      <c r="F17" s="234"/>
      <c r="G17" s="234"/>
      <c r="H17" s="234"/>
      <c r="I17" s="234"/>
      <c r="J17" s="234"/>
      <c r="K17" s="234"/>
      <c r="L17" s="234"/>
      <c r="M17" s="234"/>
      <c r="N17" s="224"/>
      <c r="O17" s="224"/>
      <c r="P17" s="224"/>
      <c r="Q17" s="224"/>
      <c r="R17" s="224"/>
      <c r="S17" s="224"/>
      <c r="T17" s="225"/>
      <c r="U17" s="224"/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110</v>
      </c>
      <c r="AF17" s="214">
        <v>0</v>
      </c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/>
      <c r="B18" s="221"/>
      <c r="C18" s="266" t="s">
        <v>122</v>
      </c>
      <c r="D18" s="226"/>
      <c r="E18" s="231">
        <v>414.97770000000003</v>
      </c>
      <c r="F18" s="234"/>
      <c r="G18" s="234"/>
      <c r="H18" s="234"/>
      <c r="I18" s="234"/>
      <c r="J18" s="234"/>
      <c r="K18" s="234"/>
      <c r="L18" s="234"/>
      <c r="M18" s="234"/>
      <c r="N18" s="224"/>
      <c r="O18" s="224"/>
      <c r="P18" s="224"/>
      <c r="Q18" s="224"/>
      <c r="R18" s="224"/>
      <c r="S18" s="224"/>
      <c r="T18" s="225"/>
      <c r="U18" s="224"/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110</v>
      </c>
      <c r="AF18" s="214">
        <v>0</v>
      </c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/>
      <c r="B19" s="221"/>
      <c r="C19" s="266" t="s">
        <v>114</v>
      </c>
      <c r="D19" s="226"/>
      <c r="E19" s="231">
        <v>3.5947</v>
      </c>
      <c r="F19" s="234"/>
      <c r="G19" s="234"/>
      <c r="H19" s="234"/>
      <c r="I19" s="234"/>
      <c r="J19" s="234"/>
      <c r="K19" s="234"/>
      <c r="L19" s="234"/>
      <c r="M19" s="234"/>
      <c r="N19" s="224"/>
      <c r="O19" s="224"/>
      <c r="P19" s="224"/>
      <c r="Q19" s="224"/>
      <c r="R19" s="224"/>
      <c r="S19" s="224"/>
      <c r="T19" s="225"/>
      <c r="U19" s="224"/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110</v>
      </c>
      <c r="AF19" s="214">
        <v>0</v>
      </c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5</v>
      </c>
      <c r="B20" s="221" t="s">
        <v>123</v>
      </c>
      <c r="C20" s="265" t="s">
        <v>124</v>
      </c>
      <c r="D20" s="223" t="s">
        <v>113</v>
      </c>
      <c r="E20" s="230">
        <v>939.64599999999996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24">
        <v>0</v>
      </c>
      <c r="O20" s="224">
        <f>ROUND(E20*N20,5)</f>
        <v>0</v>
      </c>
      <c r="P20" s="224">
        <v>0.35199999999999998</v>
      </c>
      <c r="Q20" s="224">
        <f>ROUND(E20*P20,5)</f>
        <v>330.75538999999998</v>
      </c>
      <c r="R20" s="224"/>
      <c r="S20" s="224"/>
      <c r="T20" s="225">
        <v>6.2600000000000003E-2</v>
      </c>
      <c r="U20" s="224">
        <f>ROUND(E20*T20,2)</f>
        <v>58.82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108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/>
      <c r="B21" s="221"/>
      <c r="C21" s="266" t="s">
        <v>121</v>
      </c>
      <c r="D21" s="226"/>
      <c r="E21" s="231">
        <v>521.07360000000006</v>
      </c>
      <c r="F21" s="234"/>
      <c r="G21" s="234"/>
      <c r="H21" s="234"/>
      <c r="I21" s="234"/>
      <c r="J21" s="234"/>
      <c r="K21" s="234"/>
      <c r="L21" s="234"/>
      <c r="M21" s="234"/>
      <c r="N21" s="224"/>
      <c r="O21" s="224"/>
      <c r="P21" s="224"/>
      <c r="Q21" s="224"/>
      <c r="R21" s="224"/>
      <c r="S21" s="224"/>
      <c r="T21" s="225"/>
      <c r="U21" s="224"/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110</v>
      </c>
      <c r="AF21" s="214">
        <v>0</v>
      </c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/>
      <c r="B22" s="221"/>
      <c r="C22" s="266" t="s">
        <v>122</v>
      </c>
      <c r="D22" s="226"/>
      <c r="E22" s="231">
        <v>414.97770000000003</v>
      </c>
      <c r="F22" s="234"/>
      <c r="G22" s="234"/>
      <c r="H22" s="234"/>
      <c r="I22" s="234"/>
      <c r="J22" s="234"/>
      <c r="K22" s="234"/>
      <c r="L22" s="234"/>
      <c r="M22" s="234"/>
      <c r="N22" s="224"/>
      <c r="O22" s="224"/>
      <c r="P22" s="224"/>
      <c r="Q22" s="224"/>
      <c r="R22" s="224"/>
      <c r="S22" s="224"/>
      <c r="T22" s="225"/>
      <c r="U22" s="224"/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110</v>
      </c>
      <c r="AF22" s="214">
        <v>0</v>
      </c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/>
      <c r="B23" s="221"/>
      <c r="C23" s="266" t="s">
        <v>114</v>
      </c>
      <c r="D23" s="226"/>
      <c r="E23" s="231">
        <v>3.5947</v>
      </c>
      <c r="F23" s="234"/>
      <c r="G23" s="234"/>
      <c r="H23" s="234"/>
      <c r="I23" s="234"/>
      <c r="J23" s="234"/>
      <c r="K23" s="234"/>
      <c r="L23" s="234"/>
      <c r="M23" s="234"/>
      <c r="N23" s="224"/>
      <c r="O23" s="224"/>
      <c r="P23" s="224"/>
      <c r="Q23" s="224"/>
      <c r="R23" s="224"/>
      <c r="S23" s="224"/>
      <c r="T23" s="225"/>
      <c r="U23" s="224"/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110</v>
      </c>
      <c r="AF23" s="214">
        <v>0</v>
      </c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>
        <v>6</v>
      </c>
      <c r="B24" s="221" t="s">
        <v>125</v>
      </c>
      <c r="C24" s="265" t="s">
        <v>126</v>
      </c>
      <c r="D24" s="223" t="s">
        <v>127</v>
      </c>
      <c r="E24" s="230">
        <v>114.04512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24">
        <v>0</v>
      </c>
      <c r="O24" s="224">
        <f>ROUND(E24*N24,5)</f>
        <v>0</v>
      </c>
      <c r="P24" s="224">
        <v>0</v>
      </c>
      <c r="Q24" s="224">
        <f>ROUND(E24*P24,5)</f>
        <v>0</v>
      </c>
      <c r="R24" s="224"/>
      <c r="S24" s="224"/>
      <c r="T24" s="225">
        <v>0.434</v>
      </c>
      <c r="U24" s="224">
        <f>ROUND(E24*T24,2)</f>
        <v>49.5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108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33.75" outlineLevel="1" x14ac:dyDescent="0.2">
      <c r="A25" s="215"/>
      <c r="B25" s="221"/>
      <c r="C25" s="266" t="s">
        <v>128</v>
      </c>
      <c r="D25" s="226"/>
      <c r="E25" s="231">
        <v>88.153964999999999</v>
      </c>
      <c r="F25" s="234"/>
      <c r="G25" s="234"/>
      <c r="H25" s="234"/>
      <c r="I25" s="234"/>
      <c r="J25" s="234"/>
      <c r="K25" s="234"/>
      <c r="L25" s="234"/>
      <c r="M25" s="234"/>
      <c r="N25" s="224"/>
      <c r="O25" s="224"/>
      <c r="P25" s="224"/>
      <c r="Q25" s="224"/>
      <c r="R25" s="224"/>
      <c r="S25" s="224"/>
      <c r="T25" s="225"/>
      <c r="U25" s="224"/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110</v>
      </c>
      <c r="AF25" s="214">
        <v>0</v>
      </c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1"/>
      <c r="C26" s="266" t="s">
        <v>129</v>
      </c>
      <c r="D26" s="226"/>
      <c r="E26" s="231">
        <v>25.891155000000001</v>
      </c>
      <c r="F26" s="234"/>
      <c r="G26" s="234"/>
      <c r="H26" s="234"/>
      <c r="I26" s="234"/>
      <c r="J26" s="234"/>
      <c r="K26" s="234"/>
      <c r="L26" s="234"/>
      <c r="M26" s="234"/>
      <c r="N26" s="224"/>
      <c r="O26" s="224"/>
      <c r="P26" s="224"/>
      <c r="Q26" s="224"/>
      <c r="R26" s="224"/>
      <c r="S26" s="224"/>
      <c r="T26" s="225"/>
      <c r="U26" s="224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110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>
        <v>7</v>
      </c>
      <c r="B27" s="221" t="s">
        <v>130</v>
      </c>
      <c r="C27" s="265" t="s">
        <v>131</v>
      </c>
      <c r="D27" s="223" t="s">
        <v>127</v>
      </c>
      <c r="E27" s="230">
        <v>114.04512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24">
        <v>0</v>
      </c>
      <c r="O27" s="224">
        <f>ROUND(E27*N27,5)</f>
        <v>0</v>
      </c>
      <c r="P27" s="224">
        <v>0</v>
      </c>
      <c r="Q27" s="224">
        <f>ROUND(E27*P27,5)</f>
        <v>0</v>
      </c>
      <c r="R27" s="224"/>
      <c r="S27" s="224"/>
      <c r="T27" s="225">
        <v>0.11899999999999999</v>
      </c>
      <c r="U27" s="224">
        <f>ROUND(E27*T27,2)</f>
        <v>13.57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108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33.75" outlineLevel="1" x14ac:dyDescent="0.2">
      <c r="A28" s="215"/>
      <c r="B28" s="221"/>
      <c r="C28" s="266" t="s">
        <v>128</v>
      </c>
      <c r="D28" s="226"/>
      <c r="E28" s="231">
        <v>88.153964999999999</v>
      </c>
      <c r="F28" s="234"/>
      <c r="G28" s="234"/>
      <c r="H28" s="234"/>
      <c r="I28" s="234"/>
      <c r="J28" s="234"/>
      <c r="K28" s="234"/>
      <c r="L28" s="234"/>
      <c r="M28" s="234"/>
      <c r="N28" s="224"/>
      <c r="O28" s="224"/>
      <c r="P28" s="224"/>
      <c r="Q28" s="224"/>
      <c r="R28" s="224"/>
      <c r="S28" s="224"/>
      <c r="T28" s="225"/>
      <c r="U28" s="224"/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110</v>
      </c>
      <c r="AF28" s="214">
        <v>0</v>
      </c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/>
      <c r="B29" s="221"/>
      <c r="C29" s="266" t="s">
        <v>129</v>
      </c>
      <c r="D29" s="226"/>
      <c r="E29" s="231">
        <v>25.891155000000001</v>
      </c>
      <c r="F29" s="234"/>
      <c r="G29" s="234"/>
      <c r="H29" s="234"/>
      <c r="I29" s="234"/>
      <c r="J29" s="234"/>
      <c r="K29" s="234"/>
      <c r="L29" s="234"/>
      <c r="M29" s="234"/>
      <c r="N29" s="224"/>
      <c r="O29" s="224"/>
      <c r="P29" s="224"/>
      <c r="Q29" s="224"/>
      <c r="R29" s="224"/>
      <c r="S29" s="224"/>
      <c r="T29" s="225"/>
      <c r="U29" s="224"/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110</v>
      </c>
      <c r="AF29" s="214">
        <v>0</v>
      </c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15">
        <v>8</v>
      </c>
      <c r="B30" s="221" t="s">
        <v>132</v>
      </c>
      <c r="C30" s="265" t="s">
        <v>133</v>
      </c>
      <c r="D30" s="223" t="s">
        <v>127</v>
      </c>
      <c r="E30" s="230">
        <v>114.04512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24">
        <v>0</v>
      </c>
      <c r="O30" s="224">
        <f>ROUND(E30*N30,5)</f>
        <v>0</v>
      </c>
      <c r="P30" s="224">
        <v>0</v>
      </c>
      <c r="Q30" s="224">
        <f>ROUND(E30*P30,5)</f>
        <v>0</v>
      </c>
      <c r="R30" s="224"/>
      <c r="S30" s="224"/>
      <c r="T30" s="225">
        <v>1.0999999999999999E-2</v>
      </c>
      <c r="U30" s="224">
        <f>ROUND(E30*T30,2)</f>
        <v>1.25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108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33.75" outlineLevel="1" x14ac:dyDescent="0.2">
      <c r="A31" s="215"/>
      <c r="B31" s="221"/>
      <c r="C31" s="266" t="s">
        <v>128</v>
      </c>
      <c r="D31" s="226"/>
      <c r="E31" s="231">
        <v>88.153964999999999</v>
      </c>
      <c r="F31" s="234"/>
      <c r="G31" s="234"/>
      <c r="H31" s="234"/>
      <c r="I31" s="234"/>
      <c r="J31" s="234"/>
      <c r="K31" s="234"/>
      <c r="L31" s="234"/>
      <c r="M31" s="234"/>
      <c r="N31" s="224"/>
      <c r="O31" s="224"/>
      <c r="P31" s="224"/>
      <c r="Q31" s="224"/>
      <c r="R31" s="224"/>
      <c r="S31" s="224"/>
      <c r="T31" s="225"/>
      <c r="U31" s="224"/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110</v>
      </c>
      <c r="AF31" s="214">
        <v>0</v>
      </c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/>
      <c r="B32" s="221"/>
      <c r="C32" s="266" t="s">
        <v>129</v>
      </c>
      <c r="D32" s="226"/>
      <c r="E32" s="231">
        <v>25.891155000000001</v>
      </c>
      <c r="F32" s="234"/>
      <c r="G32" s="234"/>
      <c r="H32" s="234"/>
      <c r="I32" s="234"/>
      <c r="J32" s="234"/>
      <c r="K32" s="234"/>
      <c r="L32" s="234"/>
      <c r="M32" s="234"/>
      <c r="N32" s="224"/>
      <c r="O32" s="224"/>
      <c r="P32" s="224"/>
      <c r="Q32" s="224"/>
      <c r="R32" s="224"/>
      <c r="S32" s="224"/>
      <c r="T32" s="225"/>
      <c r="U32" s="224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110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9</v>
      </c>
      <c r="B33" s="221" t="s">
        <v>134</v>
      </c>
      <c r="C33" s="265" t="s">
        <v>135</v>
      </c>
      <c r="D33" s="223" t="s">
        <v>127</v>
      </c>
      <c r="E33" s="230">
        <v>114.04512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24">
        <v>0</v>
      </c>
      <c r="O33" s="224">
        <f>ROUND(E33*N33,5)</f>
        <v>0</v>
      </c>
      <c r="P33" s="224">
        <v>0</v>
      </c>
      <c r="Q33" s="224">
        <f>ROUND(E33*P33,5)</f>
        <v>0</v>
      </c>
      <c r="R33" s="224"/>
      <c r="S33" s="224"/>
      <c r="T33" s="225">
        <v>0</v>
      </c>
      <c r="U33" s="224">
        <f>ROUND(E33*T33,2)</f>
        <v>0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108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33.75" outlineLevel="1" x14ac:dyDescent="0.2">
      <c r="A34" s="215"/>
      <c r="B34" s="221"/>
      <c r="C34" s="266" t="s">
        <v>128</v>
      </c>
      <c r="D34" s="226"/>
      <c r="E34" s="231">
        <v>88.153964999999999</v>
      </c>
      <c r="F34" s="234"/>
      <c r="G34" s="234"/>
      <c r="H34" s="234"/>
      <c r="I34" s="234"/>
      <c r="J34" s="234"/>
      <c r="K34" s="234"/>
      <c r="L34" s="234"/>
      <c r="M34" s="234"/>
      <c r="N34" s="224"/>
      <c r="O34" s="224"/>
      <c r="P34" s="224"/>
      <c r="Q34" s="224"/>
      <c r="R34" s="224"/>
      <c r="S34" s="224"/>
      <c r="T34" s="225"/>
      <c r="U34" s="224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110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/>
      <c r="B35" s="221"/>
      <c r="C35" s="266" t="s">
        <v>129</v>
      </c>
      <c r="D35" s="226"/>
      <c r="E35" s="231">
        <v>25.891155000000001</v>
      </c>
      <c r="F35" s="234"/>
      <c r="G35" s="234"/>
      <c r="H35" s="234"/>
      <c r="I35" s="234"/>
      <c r="J35" s="234"/>
      <c r="K35" s="234"/>
      <c r="L35" s="234"/>
      <c r="M35" s="234"/>
      <c r="N35" s="224"/>
      <c r="O35" s="224"/>
      <c r="P35" s="224"/>
      <c r="Q35" s="224"/>
      <c r="R35" s="224"/>
      <c r="S35" s="224"/>
      <c r="T35" s="225"/>
      <c r="U35" s="224"/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110</v>
      </c>
      <c r="AF35" s="214">
        <v>0</v>
      </c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>
        <v>10</v>
      </c>
      <c r="B36" s="221" t="s">
        <v>136</v>
      </c>
      <c r="C36" s="265" t="s">
        <v>137</v>
      </c>
      <c r="D36" s="223" t="s">
        <v>127</v>
      </c>
      <c r="E36" s="230">
        <v>114.04512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24">
        <v>0</v>
      </c>
      <c r="O36" s="224">
        <f>ROUND(E36*N36,5)</f>
        <v>0</v>
      </c>
      <c r="P36" s="224">
        <v>0</v>
      </c>
      <c r="Q36" s="224">
        <f>ROUND(E36*P36,5)</f>
        <v>0</v>
      </c>
      <c r="R36" s="224"/>
      <c r="S36" s="224"/>
      <c r="T36" s="225">
        <v>8.9999999999999993E-3</v>
      </c>
      <c r="U36" s="224">
        <f>ROUND(E36*T36,2)</f>
        <v>1.03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108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33.75" outlineLevel="1" x14ac:dyDescent="0.2">
      <c r="A37" s="215"/>
      <c r="B37" s="221"/>
      <c r="C37" s="266" t="s">
        <v>128</v>
      </c>
      <c r="D37" s="226"/>
      <c r="E37" s="231">
        <v>88.153964999999999</v>
      </c>
      <c r="F37" s="234"/>
      <c r="G37" s="234"/>
      <c r="H37" s="234"/>
      <c r="I37" s="234"/>
      <c r="J37" s="234"/>
      <c r="K37" s="234"/>
      <c r="L37" s="234"/>
      <c r="M37" s="234"/>
      <c r="N37" s="224"/>
      <c r="O37" s="224"/>
      <c r="P37" s="224"/>
      <c r="Q37" s="224"/>
      <c r="R37" s="224"/>
      <c r="S37" s="224"/>
      <c r="T37" s="225"/>
      <c r="U37" s="224"/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110</v>
      </c>
      <c r="AF37" s="214">
        <v>0</v>
      </c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/>
      <c r="B38" s="221"/>
      <c r="C38" s="266" t="s">
        <v>129</v>
      </c>
      <c r="D38" s="226"/>
      <c r="E38" s="231">
        <v>25.891155000000001</v>
      </c>
      <c r="F38" s="234"/>
      <c r="G38" s="234"/>
      <c r="H38" s="234"/>
      <c r="I38" s="234"/>
      <c r="J38" s="234"/>
      <c r="K38" s="234"/>
      <c r="L38" s="234"/>
      <c r="M38" s="234"/>
      <c r="N38" s="224"/>
      <c r="O38" s="224"/>
      <c r="P38" s="224"/>
      <c r="Q38" s="224"/>
      <c r="R38" s="224"/>
      <c r="S38" s="224"/>
      <c r="T38" s="225"/>
      <c r="U38" s="224"/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110</v>
      </c>
      <c r="AF38" s="214">
        <v>0</v>
      </c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11</v>
      </c>
      <c r="B39" s="221" t="s">
        <v>138</v>
      </c>
      <c r="C39" s="265" t="s">
        <v>139</v>
      </c>
      <c r="D39" s="223" t="s">
        <v>127</v>
      </c>
      <c r="E39" s="230">
        <v>114.04512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24">
        <v>0</v>
      </c>
      <c r="O39" s="224">
        <f>ROUND(E39*N39,5)</f>
        <v>0</v>
      </c>
      <c r="P39" s="224">
        <v>0</v>
      </c>
      <c r="Q39" s="224">
        <f>ROUND(E39*P39,5)</f>
        <v>0</v>
      </c>
      <c r="R39" s="224"/>
      <c r="S39" s="224"/>
      <c r="T39" s="225">
        <v>0</v>
      </c>
      <c r="U39" s="224">
        <f>ROUND(E39*T39,2)</f>
        <v>0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108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33.75" outlineLevel="1" x14ac:dyDescent="0.2">
      <c r="A40" s="215"/>
      <c r="B40" s="221"/>
      <c r="C40" s="266" t="s">
        <v>128</v>
      </c>
      <c r="D40" s="226"/>
      <c r="E40" s="231">
        <v>88.153964999999999</v>
      </c>
      <c r="F40" s="234"/>
      <c r="G40" s="234"/>
      <c r="H40" s="234"/>
      <c r="I40" s="234"/>
      <c r="J40" s="234"/>
      <c r="K40" s="234"/>
      <c r="L40" s="234"/>
      <c r="M40" s="234"/>
      <c r="N40" s="224"/>
      <c r="O40" s="224"/>
      <c r="P40" s="224"/>
      <c r="Q40" s="224"/>
      <c r="R40" s="224"/>
      <c r="S40" s="224"/>
      <c r="T40" s="225"/>
      <c r="U40" s="224"/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110</v>
      </c>
      <c r="AF40" s="214">
        <v>0</v>
      </c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/>
      <c r="B41" s="221"/>
      <c r="C41" s="266" t="s">
        <v>129</v>
      </c>
      <c r="D41" s="226"/>
      <c r="E41" s="231">
        <v>25.891155000000001</v>
      </c>
      <c r="F41" s="234"/>
      <c r="G41" s="234"/>
      <c r="H41" s="234"/>
      <c r="I41" s="234"/>
      <c r="J41" s="234"/>
      <c r="K41" s="234"/>
      <c r="L41" s="234"/>
      <c r="M41" s="234"/>
      <c r="N41" s="224"/>
      <c r="O41" s="224"/>
      <c r="P41" s="224"/>
      <c r="Q41" s="224"/>
      <c r="R41" s="224"/>
      <c r="S41" s="224"/>
      <c r="T41" s="225"/>
      <c r="U41" s="224"/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110</v>
      </c>
      <c r="AF41" s="214">
        <v>0</v>
      </c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>
        <v>12</v>
      </c>
      <c r="B42" s="221" t="s">
        <v>140</v>
      </c>
      <c r="C42" s="265" t="s">
        <v>141</v>
      </c>
      <c r="D42" s="223" t="s">
        <v>127</v>
      </c>
      <c r="E42" s="230">
        <v>338.27256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24">
        <v>0</v>
      </c>
      <c r="O42" s="224">
        <f>ROUND(E42*N42,5)</f>
        <v>0</v>
      </c>
      <c r="P42" s="224">
        <v>0</v>
      </c>
      <c r="Q42" s="224">
        <f>ROUND(E42*P42,5)</f>
        <v>0</v>
      </c>
      <c r="R42" s="224"/>
      <c r="S42" s="224"/>
      <c r="T42" s="225">
        <v>0</v>
      </c>
      <c r="U42" s="224">
        <f>ROUND(E42*T42,2)</f>
        <v>0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108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/>
      <c r="B43" s="221"/>
      <c r="C43" s="266" t="s">
        <v>142</v>
      </c>
      <c r="D43" s="226"/>
      <c r="E43" s="231">
        <v>187.58649600000001</v>
      </c>
      <c r="F43" s="234"/>
      <c r="G43" s="234"/>
      <c r="H43" s="234"/>
      <c r="I43" s="234"/>
      <c r="J43" s="234"/>
      <c r="K43" s="234"/>
      <c r="L43" s="234"/>
      <c r="M43" s="234"/>
      <c r="N43" s="224"/>
      <c r="O43" s="224"/>
      <c r="P43" s="224"/>
      <c r="Q43" s="224"/>
      <c r="R43" s="224"/>
      <c r="S43" s="224"/>
      <c r="T43" s="225"/>
      <c r="U43" s="224"/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110</v>
      </c>
      <c r="AF43" s="214">
        <v>0</v>
      </c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/>
      <c r="B44" s="221"/>
      <c r="C44" s="266" t="s">
        <v>143</v>
      </c>
      <c r="D44" s="226"/>
      <c r="E44" s="231">
        <v>149.39197200000001</v>
      </c>
      <c r="F44" s="234"/>
      <c r="G44" s="234"/>
      <c r="H44" s="234"/>
      <c r="I44" s="234"/>
      <c r="J44" s="234"/>
      <c r="K44" s="234"/>
      <c r="L44" s="234"/>
      <c r="M44" s="234"/>
      <c r="N44" s="224"/>
      <c r="O44" s="224"/>
      <c r="P44" s="224"/>
      <c r="Q44" s="224"/>
      <c r="R44" s="224"/>
      <c r="S44" s="224"/>
      <c r="T44" s="225"/>
      <c r="U44" s="224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110</v>
      </c>
      <c r="AF44" s="214">
        <v>0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/>
      <c r="B45" s="221"/>
      <c r="C45" s="266" t="s">
        <v>144</v>
      </c>
      <c r="D45" s="226"/>
      <c r="E45" s="231">
        <v>1.294092</v>
      </c>
      <c r="F45" s="234"/>
      <c r="G45" s="234"/>
      <c r="H45" s="234"/>
      <c r="I45" s="234"/>
      <c r="J45" s="234"/>
      <c r="K45" s="234"/>
      <c r="L45" s="234"/>
      <c r="M45" s="234"/>
      <c r="N45" s="224"/>
      <c r="O45" s="224"/>
      <c r="P45" s="224"/>
      <c r="Q45" s="224"/>
      <c r="R45" s="224"/>
      <c r="S45" s="224"/>
      <c r="T45" s="225"/>
      <c r="U45" s="224"/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110</v>
      </c>
      <c r="AF45" s="214">
        <v>0</v>
      </c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>
        <v>13</v>
      </c>
      <c r="B46" s="221" t="s">
        <v>145</v>
      </c>
      <c r="C46" s="265" t="s">
        <v>146</v>
      </c>
      <c r="D46" s="223" t="s">
        <v>113</v>
      </c>
      <c r="E46" s="230">
        <v>916.06791999999996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24">
        <v>0</v>
      </c>
      <c r="O46" s="224">
        <f>ROUND(E46*N46,5)</f>
        <v>0</v>
      </c>
      <c r="P46" s="224">
        <v>0</v>
      </c>
      <c r="Q46" s="224">
        <f>ROUND(E46*P46,5)</f>
        <v>0</v>
      </c>
      <c r="R46" s="224"/>
      <c r="S46" s="224"/>
      <c r="T46" s="225">
        <v>1.7999999999999999E-2</v>
      </c>
      <c r="U46" s="224">
        <f>ROUND(E46*T46,2)</f>
        <v>16.489999999999998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108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/>
      <c r="B47" s="221"/>
      <c r="C47" s="266" t="s">
        <v>147</v>
      </c>
      <c r="D47" s="226"/>
      <c r="E47" s="231">
        <v>485.518845</v>
      </c>
      <c r="F47" s="234"/>
      <c r="G47" s="234"/>
      <c r="H47" s="234"/>
      <c r="I47" s="234"/>
      <c r="J47" s="234"/>
      <c r="K47" s="234"/>
      <c r="L47" s="234"/>
      <c r="M47" s="234"/>
      <c r="N47" s="224"/>
      <c r="O47" s="224"/>
      <c r="P47" s="224"/>
      <c r="Q47" s="224"/>
      <c r="R47" s="224"/>
      <c r="S47" s="224"/>
      <c r="T47" s="225"/>
      <c r="U47" s="224"/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110</v>
      </c>
      <c r="AF47" s="214">
        <v>0</v>
      </c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/>
      <c r="B48" s="221"/>
      <c r="C48" s="266" t="s">
        <v>148</v>
      </c>
      <c r="D48" s="226"/>
      <c r="E48" s="231">
        <v>430.54907500000002</v>
      </c>
      <c r="F48" s="234"/>
      <c r="G48" s="234"/>
      <c r="H48" s="234"/>
      <c r="I48" s="234"/>
      <c r="J48" s="234"/>
      <c r="K48" s="234"/>
      <c r="L48" s="234"/>
      <c r="M48" s="234"/>
      <c r="N48" s="224"/>
      <c r="O48" s="224"/>
      <c r="P48" s="224"/>
      <c r="Q48" s="224"/>
      <c r="R48" s="224"/>
      <c r="S48" s="224"/>
      <c r="T48" s="225"/>
      <c r="U48" s="224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110</v>
      </c>
      <c r="AF48" s="214">
        <v>0</v>
      </c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x14ac:dyDescent="0.2">
      <c r="A49" s="216" t="s">
        <v>103</v>
      </c>
      <c r="B49" s="222" t="s">
        <v>62</v>
      </c>
      <c r="C49" s="267" t="s">
        <v>63</v>
      </c>
      <c r="D49" s="227"/>
      <c r="E49" s="232"/>
      <c r="F49" s="235"/>
      <c r="G49" s="235">
        <f>SUMIF(AE50:AE51,"&lt;&gt;NOR",G50:G51)</f>
        <v>0</v>
      </c>
      <c r="H49" s="235"/>
      <c r="I49" s="235">
        <f>SUM(I50:I51)</f>
        <v>0</v>
      </c>
      <c r="J49" s="235"/>
      <c r="K49" s="235">
        <f>SUM(K50:K51)</f>
        <v>0</v>
      </c>
      <c r="L49" s="235"/>
      <c r="M49" s="235">
        <f>SUM(M50:M51)</f>
        <v>0</v>
      </c>
      <c r="N49" s="228"/>
      <c r="O49" s="228">
        <f>SUM(O50:O51)</f>
        <v>49.544490000000003</v>
      </c>
      <c r="P49" s="228"/>
      <c r="Q49" s="228">
        <f>SUM(Q50:Q51)</f>
        <v>0</v>
      </c>
      <c r="R49" s="228"/>
      <c r="S49" s="228"/>
      <c r="T49" s="229"/>
      <c r="U49" s="228">
        <f>SUM(U50:U51)</f>
        <v>300.45999999999998</v>
      </c>
      <c r="AE49" t="s">
        <v>104</v>
      </c>
    </row>
    <row r="50" spans="1:60" ht="22.5" outlineLevel="1" x14ac:dyDescent="0.2">
      <c r="A50" s="215">
        <v>14</v>
      </c>
      <c r="B50" s="221" t="s">
        <v>149</v>
      </c>
      <c r="C50" s="265" t="s">
        <v>150</v>
      </c>
      <c r="D50" s="223" t="s">
        <v>113</v>
      </c>
      <c r="E50" s="230">
        <v>42.2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24">
        <v>1.17404</v>
      </c>
      <c r="O50" s="224">
        <f>ROUND(E50*N50,5)</f>
        <v>49.544490000000003</v>
      </c>
      <c r="P50" s="224">
        <v>0</v>
      </c>
      <c r="Q50" s="224">
        <f>ROUND(E50*P50,5)</f>
        <v>0</v>
      </c>
      <c r="R50" s="224"/>
      <c r="S50" s="224"/>
      <c r="T50" s="225">
        <v>7.12</v>
      </c>
      <c r="U50" s="224">
        <f>ROUND(E50*T50,2)</f>
        <v>300.45999999999998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108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/>
      <c r="B51" s="221"/>
      <c r="C51" s="266" t="s">
        <v>151</v>
      </c>
      <c r="D51" s="226"/>
      <c r="E51" s="231">
        <v>42.2</v>
      </c>
      <c r="F51" s="234"/>
      <c r="G51" s="234"/>
      <c r="H51" s="234"/>
      <c r="I51" s="234"/>
      <c r="J51" s="234"/>
      <c r="K51" s="234"/>
      <c r="L51" s="234"/>
      <c r="M51" s="234"/>
      <c r="N51" s="224"/>
      <c r="O51" s="224"/>
      <c r="P51" s="224"/>
      <c r="Q51" s="224"/>
      <c r="R51" s="224"/>
      <c r="S51" s="224"/>
      <c r="T51" s="225"/>
      <c r="U51" s="224"/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110</v>
      </c>
      <c r="AF51" s="214">
        <v>0</v>
      </c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x14ac:dyDescent="0.2">
      <c r="A52" s="216" t="s">
        <v>103</v>
      </c>
      <c r="B52" s="222" t="s">
        <v>64</v>
      </c>
      <c r="C52" s="267" t="s">
        <v>65</v>
      </c>
      <c r="D52" s="227"/>
      <c r="E52" s="232"/>
      <c r="F52" s="235"/>
      <c r="G52" s="235">
        <f>SUMIF(AE53:AE81,"&lt;&gt;NOR",G53:G81)</f>
        <v>0</v>
      </c>
      <c r="H52" s="235"/>
      <c r="I52" s="235">
        <f>SUM(I53:I81)</f>
        <v>0</v>
      </c>
      <c r="J52" s="235"/>
      <c r="K52" s="235">
        <f>SUM(K53:K81)</f>
        <v>0</v>
      </c>
      <c r="L52" s="235"/>
      <c r="M52" s="235">
        <f>SUM(M53:M81)</f>
        <v>0</v>
      </c>
      <c r="N52" s="228"/>
      <c r="O52" s="228">
        <f>SUM(O53:O81)</f>
        <v>999.98728000000006</v>
      </c>
      <c r="P52" s="228"/>
      <c r="Q52" s="228">
        <f>SUM(Q53:Q81)</f>
        <v>0</v>
      </c>
      <c r="R52" s="228"/>
      <c r="S52" s="228"/>
      <c r="T52" s="229"/>
      <c r="U52" s="228">
        <f>SUM(U53:U81)</f>
        <v>106.55</v>
      </c>
      <c r="AE52" t="s">
        <v>104</v>
      </c>
    </row>
    <row r="53" spans="1:60" outlineLevel="1" x14ac:dyDescent="0.2">
      <c r="A53" s="215">
        <v>15</v>
      </c>
      <c r="B53" s="221" t="s">
        <v>152</v>
      </c>
      <c r="C53" s="265" t="s">
        <v>153</v>
      </c>
      <c r="D53" s="223" t="s">
        <v>113</v>
      </c>
      <c r="E53" s="230">
        <v>945.81791999999996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24">
        <v>0.441</v>
      </c>
      <c r="O53" s="224">
        <f>ROUND(E53*N53,5)</f>
        <v>417.10570000000001</v>
      </c>
      <c r="P53" s="224">
        <v>0</v>
      </c>
      <c r="Q53" s="224">
        <f>ROUND(E53*P53,5)</f>
        <v>0</v>
      </c>
      <c r="R53" s="224"/>
      <c r="S53" s="224"/>
      <c r="T53" s="225">
        <v>2.9000000000000001E-2</v>
      </c>
      <c r="U53" s="224">
        <f>ROUND(E53*T53,2)</f>
        <v>27.43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108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/>
      <c r="B54" s="221"/>
      <c r="C54" s="266" t="s">
        <v>147</v>
      </c>
      <c r="D54" s="226"/>
      <c r="E54" s="231">
        <v>485.518845</v>
      </c>
      <c r="F54" s="234"/>
      <c r="G54" s="234"/>
      <c r="H54" s="234"/>
      <c r="I54" s="234"/>
      <c r="J54" s="234"/>
      <c r="K54" s="234"/>
      <c r="L54" s="234"/>
      <c r="M54" s="234"/>
      <c r="N54" s="224"/>
      <c r="O54" s="224"/>
      <c r="P54" s="224"/>
      <c r="Q54" s="224"/>
      <c r="R54" s="224"/>
      <c r="S54" s="224"/>
      <c r="T54" s="225"/>
      <c r="U54" s="224"/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110</v>
      </c>
      <c r="AF54" s="214">
        <v>0</v>
      </c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/>
      <c r="B55" s="221"/>
      <c r="C55" s="266" t="s">
        <v>148</v>
      </c>
      <c r="D55" s="226"/>
      <c r="E55" s="231">
        <v>430.54907500000002</v>
      </c>
      <c r="F55" s="234"/>
      <c r="G55" s="234"/>
      <c r="H55" s="234"/>
      <c r="I55" s="234"/>
      <c r="J55" s="234"/>
      <c r="K55" s="234"/>
      <c r="L55" s="234"/>
      <c r="M55" s="234"/>
      <c r="N55" s="224"/>
      <c r="O55" s="224"/>
      <c r="P55" s="224"/>
      <c r="Q55" s="224"/>
      <c r="R55" s="224"/>
      <c r="S55" s="224"/>
      <c r="T55" s="225"/>
      <c r="U55" s="224"/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110</v>
      </c>
      <c r="AF55" s="214">
        <v>0</v>
      </c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/>
      <c r="B56" s="221"/>
      <c r="C56" s="266" t="s">
        <v>154</v>
      </c>
      <c r="D56" s="226"/>
      <c r="E56" s="231">
        <v>29.75</v>
      </c>
      <c r="F56" s="234"/>
      <c r="G56" s="234"/>
      <c r="H56" s="234"/>
      <c r="I56" s="234"/>
      <c r="J56" s="234"/>
      <c r="K56" s="234"/>
      <c r="L56" s="234"/>
      <c r="M56" s="234"/>
      <c r="N56" s="224"/>
      <c r="O56" s="224"/>
      <c r="P56" s="224"/>
      <c r="Q56" s="224"/>
      <c r="R56" s="224"/>
      <c r="S56" s="224"/>
      <c r="T56" s="225"/>
      <c r="U56" s="224"/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110</v>
      </c>
      <c r="AF56" s="214">
        <v>0</v>
      </c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15">
        <v>16</v>
      </c>
      <c r="B57" s="221" t="s">
        <v>155</v>
      </c>
      <c r="C57" s="265" t="s">
        <v>156</v>
      </c>
      <c r="D57" s="223" t="s">
        <v>113</v>
      </c>
      <c r="E57" s="230">
        <v>853.3211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24">
        <v>0.33206000000000002</v>
      </c>
      <c r="O57" s="224">
        <f>ROUND(E57*N57,5)</f>
        <v>283.35379999999998</v>
      </c>
      <c r="P57" s="224">
        <v>0</v>
      </c>
      <c r="Q57" s="224">
        <f>ROUND(E57*P57,5)</f>
        <v>0</v>
      </c>
      <c r="R57" s="224"/>
      <c r="S57" s="224"/>
      <c r="T57" s="225">
        <v>2.5000000000000001E-2</v>
      </c>
      <c r="U57" s="224">
        <f>ROUND(E57*T57,2)</f>
        <v>21.33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108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/>
      <c r="B58" s="221"/>
      <c r="C58" s="266" t="s">
        <v>157</v>
      </c>
      <c r="D58" s="226"/>
      <c r="E58" s="231">
        <v>422.19029999999998</v>
      </c>
      <c r="F58" s="234"/>
      <c r="G58" s="234"/>
      <c r="H58" s="234"/>
      <c r="I58" s="234"/>
      <c r="J58" s="234"/>
      <c r="K58" s="234"/>
      <c r="L58" s="234"/>
      <c r="M58" s="234"/>
      <c r="N58" s="224"/>
      <c r="O58" s="224"/>
      <c r="P58" s="224"/>
      <c r="Q58" s="224"/>
      <c r="R58" s="224"/>
      <c r="S58" s="224"/>
      <c r="T58" s="225"/>
      <c r="U58" s="224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110</v>
      </c>
      <c r="AF58" s="214">
        <v>0</v>
      </c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/>
      <c r="B59" s="221"/>
      <c r="C59" s="266" t="s">
        <v>158</v>
      </c>
      <c r="D59" s="226"/>
      <c r="E59" s="231">
        <v>374.39049999999997</v>
      </c>
      <c r="F59" s="234"/>
      <c r="G59" s="234"/>
      <c r="H59" s="234"/>
      <c r="I59" s="234"/>
      <c r="J59" s="234"/>
      <c r="K59" s="234"/>
      <c r="L59" s="234"/>
      <c r="M59" s="234"/>
      <c r="N59" s="224"/>
      <c r="O59" s="224"/>
      <c r="P59" s="224"/>
      <c r="Q59" s="224"/>
      <c r="R59" s="224"/>
      <c r="S59" s="224"/>
      <c r="T59" s="225"/>
      <c r="U59" s="224"/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110</v>
      </c>
      <c r="AF59" s="214">
        <v>0</v>
      </c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/>
      <c r="B60" s="221"/>
      <c r="C60" s="266" t="s">
        <v>159</v>
      </c>
      <c r="D60" s="226"/>
      <c r="E60" s="231">
        <v>56.740299999999998</v>
      </c>
      <c r="F60" s="234"/>
      <c r="G60" s="234"/>
      <c r="H60" s="234"/>
      <c r="I60" s="234"/>
      <c r="J60" s="234"/>
      <c r="K60" s="234"/>
      <c r="L60" s="234"/>
      <c r="M60" s="234"/>
      <c r="N60" s="224"/>
      <c r="O60" s="224"/>
      <c r="P60" s="224"/>
      <c r="Q60" s="224"/>
      <c r="R60" s="224"/>
      <c r="S60" s="224"/>
      <c r="T60" s="225"/>
      <c r="U60" s="224"/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110</v>
      </c>
      <c r="AF60" s="214">
        <v>0</v>
      </c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>
        <v>17</v>
      </c>
      <c r="B61" s="221" t="s">
        <v>160</v>
      </c>
      <c r="C61" s="265" t="s">
        <v>161</v>
      </c>
      <c r="D61" s="223" t="s">
        <v>113</v>
      </c>
      <c r="E61" s="230">
        <v>853.3211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24">
        <v>6.5199999999999998E-3</v>
      </c>
      <c r="O61" s="224">
        <f>ROUND(E61*N61,5)</f>
        <v>5.56365</v>
      </c>
      <c r="P61" s="224">
        <v>0</v>
      </c>
      <c r="Q61" s="224">
        <f>ROUND(E61*P61,5)</f>
        <v>0</v>
      </c>
      <c r="R61" s="224"/>
      <c r="S61" s="224"/>
      <c r="T61" s="225">
        <v>4.0000000000000001E-3</v>
      </c>
      <c r="U61" s="224">
        <f>ROUND(E61*T61,2)</f>
        <v>3.41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108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/>
      <c r="B62" s="221"/>
      <c r="C62" s="266" t="s">
        <v>157</v>
      </c>
      <c r="D62" s="226"/>
      <c r="E62" s="231">
        <v>422.19029999999998</v>
      </c>
      <c r="F62" s="234"/>
      <c r="G62" s="234"/>
      <c r="H62" s="234"/>
      <c r="I62" s="234"/>
      <c r="J62" s="234"/>
      <c r="K62" s="234"/>
      <c r="L62" s="234"/>
      <c r="M62" s="234"/>
      <c r="N62" s="224"/>
      <c r="O62" s="224"/>
      <c r="P62" s="224"/>
      <c r="Q62" s="224"/>
      <c r="R62" s="224"/>
      <c r="S62" s="224"/>
      <c r="T62" s="225"/>
      <c r="U62" s="224"/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110</v>
      </c>
      <c r="AF62" s="214">
        <v>0</v>
      </c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/>
      <c r="B63" s="221"/>
      <c r="C63" s="266" t="s">
        <v>158</v>
      </c>
      <c r="D63" s="226"/>
      <c r="E63" s="231">
        <v>374.39049999999997</v>
      </c>
      <c r="F63" s="234"/>
      <c r="G63" s="234"/>
      <c r="H63" s="234"/>
      <c r="I63" s="234"/>
      <c r="J63" s="234"/>
      <c r="K63" s="234"/>
      <c r="L63" s="234"/>
      <c r="M63" s="234"/>
      <c r="N63" s="224"/>
      <c r="O63" s="224"/>
      <c r="P63" s="224"/>
      <c r="Q63" s="224"/>
      <c r="R63" s="224"/>
      <c r="S63" s="224"/>
      <c r="T63" s="225"/>
      <c r="U63" s="224"/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110</v>
      </c>
      <c r="AF63" s="214">
        <v>0</v>
      </c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/>
      <c r="B64" s="221"/>
      <c r="C64" s="266" t="s">
        <v>159</v>
      </c>
      <c r="D64" s="226"/>
      <c r="E64" s="231">
        <v>56.740299999999998</v>
      </c>
      <c r="F64" s="234"/>
      <c r="G64" s="234"/>
      <c r="H64" s="234"/>
      <c r="I64" s="234"/>
      <c r="J64" s="234"/>
      <c r="K64" s="234"/>
      <c r="L64" s="234"/>
      <c r="M64" s="234"/>
      <c r="N64" s="224"/>
      <c r="O64" s="224"/>
      <c r="P64" s="224"/>
      <c r="Q64" s="224"/>
      <c r="R64" s="224"/>
      <c r="S64" s="224"/>
      <c r="T64" s="225"/>
      <c r="U64" s="224"/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110</v>
      </c>
      <c r="AF64" s="214">
        <v>0</v>
      </c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ht="22.5" outlineLevel="1" x14ac:dyDescent="0.2">
      <c r="A65" s="215">
        <v>18</v>
      </c>
      <c r="B65" s="221" t="s">
        <v>162</v>
      </c>
      <c r="C65" s="265" t="s">
        <v>163</v>
      </c>
      <c r="D65" s="223" t="s">
        <v>113</v>
      </c>
      <c r="E65" s="230">
        <v>853.3211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24">
        <v>0.18462999999999999</v>
      </c>
      <c r="O65" s="224">
        <f>ROUND(E65*N65,5)</f>
        <v>157.54866999999999</v>
      </c>
      <c r="P65" s="224">
        <v>0</v>
      </c>
      <c r="Q65" s="224">
        <f>ROUND(E65*P65,5)</f>
        <v>0</v>
      </c>
      <c r="R65" s="224"/>
      <c r="S65" s="224"/>
      <c r="T65" s="225">
        <v>2.9000000000000001E-2</v>
      </c>
      <c r="U65" s="224">
        <f>ROUND(E65*T65,2)</f>
        <v>24.75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108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/>
      <c r="B66" s="221"/>
      <c r="C66" s="266" t="s">
        <v>157</v>
      </c>
      <c r="D66" s="226"/>
      <c r="E66" s="231">
        <v>422.19029999999998</v>
      </c>
      <c r="F66" s="234"/>
      <c r="G66" s="234"/>
      <c r="H66" s="234"/>
      <c r="I66" s="234"/>
      <c r="J66" s="234"/>
      <c r="K66" s="234"/>
      <c r="L66" s="234"/>
      <c r="M66" s="234"/>
      <c r="N66" s="224"/>
      <c r="O66" s="224"/>
      <c r="P66" s="224"/>
      <c r="Q66" s="224"/>
      <c r="R66" s="224"/>
      <c r="S66" s="224"/>
      <c r="T66" s="225"/>
      <c r="U66" s="224"/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110</v>
      </c>
      <c r="AF66" s="214">
        <v>0</v>
      </c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/>
      <c r="B67" s="221"/>
      <c r="C67" s="266" t="s">
        <v>158</v>
      </c>
      <c r="D67" s="226"/>
      <c r="E67" s="231">
        <v>374.39049999999997</v>
      </c>
      <c r="F67" s="234"/>
      <c r="G67" s="234"/>
      <c r="H67" s="234"/>
      <c r="I67" s="234"/>
      <c r="J67" s="234"/>
      <c r="K67" s="234"/>
      <c r="L67" s="234"/>
      <c r="M67" s="234"/>
      <c r="N67" s="224"/>
      <c r="O67" s="224"/>
      <c r="P67" s="224"/>
      <c r="Q67" s="224"/>
      <c r="R67" s="224"/>
      <c r="S67" s="224"/>
      <c r="T67" s="225"/>
      <c r="U67" s="224"/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110</v>
      </c>
      <c r="AF67" s="214">
        <v>0</v>
      </c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/>
      <c r="B68" s="221"/>
      <c r="C68" s="266" t="s">
        <v>159</v>
      </c>
      <c r="D68" s="226"/>
      <c r="E68" s="231">
        <v>56.740299999999998</v>
      </c>
      <c r="F68" s="234"/>
      <c r="G68" s="234"/>
      <c r="H68" s="234"/>
      <c r="I68" s="234"/>
      <c r="J68" s="234"/>
      <c r="K68" s="234"/>
      <c r="L68" s="234"/>
      <c r="M68" s="234"/>
      <c r="N68" s="224"/>
      <c r="O68" s="224"/>
      <c r="P68" s="224"/>
      <c r="Q68" s="224"/>
      <c r="R68" s="224"/>
      <c r="S68" s="224"/>
      <c r="T68" s="225"/>
      <c r="U68" s="224"/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110</v>
      </c>
      <c r="AF68" s="214">
        <v>0</v>
      </c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>
        <v>19</v>
      </c>
      <c r="B69" s="221" t="s">
        <v>164</v>
      </c>
      <c r="C69" s="265" t="s">
        <v>165</v>
      </c>
      <c r="D69" s="223" t="s">
        <v>113</v>
      </c>
      <c r="E69" s="230">
        <v>853.3211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24">
        <v>6.0999999999999997E-4</v>
      </c>
      <c r="O69" s="224">
        <f>ROUND(E69*N69,5)</f>
        <v>0.52053000000000005</v>
      </c>
      <c r="P69" s="224">
        <v>0</v>
      </c>
      <c r="Q69" s="224">
        <f>ROUND(E69*P69,5)</f>
        <v>0</v>
      </c>
      <c r="R69" s="224"/>
      <c r="S69" s="224"/>
      <c r="T69" s="225">
        <v>2E-3</v>
      </c>
      <c r="U69" s="224">
        <f>ROUND(E69*T69,2)</f>
        <v>1.71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108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/>
      <c r="B70" s="221"/>
      <c r="C70" s="266" t="s">
        <v>157</v>
      </c>
      <c r="D70" s="226"/>
      <c r="E70" s="231">
        <v>422.19029999999998</v>
      </c>
      <c r="F70" s="234"/>
      <c r="G70" s="234"/>
      <c r="H70" s="234"/>
      <c r="I70" s="234"/>
      <c r="J70" s="234"/>
      <c r="K70" s="234"/>
      <c r="L70" s="234"/>
      <c r="M70" s="234"/>
      <c r="N70" s="224"/>
      <c r="O70" s="224"/>
      <c r="P70" s="224"/>
      <c r="Q70" s="224"/>
      <c r="R70" s="224"/>
      <c r="S70" s="224"/>
      <c r="T70" s="225"/>
      <c r="U70" s="224"/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110</v>
      </c>
      <c r="AF70" s="214">
        <v>0</v>
      </c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/>
      <c r="B71" s="221"/>
      <c r="C71" s="266" t="s">
        <v>158</v>
      </c>
      <c r="D71" s="226"/>
      <c r="E71" s="231">
        <v>374.39049999999997</v>
      </c>
      <c r="F71" s="234"/>
      <c r="G71" s="234"/>
      <c r="H71" s="234"/>
      <c r="I71" s="234"/>
      <c r="J71" s="234"/>
      <c r="K71" s="234"/>
      <c r="L71" s="234"/>
      <c r="M71" s="234"/>
      <c r="N71" s="224"/>
      <c r="O71" s="224"/>
      <c r="P71" s="224"/>
      <c r="Q71" s="224"/>
      <c r="R71" s="224"/>
      <c r="S71" s="224"/>
      <c r="T71" s="225"/>
      <c r="U71" s="224"/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110</v>
      </c>
      <c r="AF71" s="214">
        <v>0</v>
      </c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/>
      <c r="B72" s="221"/>
      <c r="C72" s="266" t="s">
        <v>159</v>
      </c>
      <c r="D72" s="226"/>
      <c r="E72" s="231">
        <v>56.740299999999998</v>
      </c>
      <c r="F72" s="234"/>
      <c r="G72" s="234"/>
      <c r="H72" s="234"/>
      <c r="I72" s="234"/>
      <c r="J72" s="234"/>
      <c r="K72" s="234"/>
      <c r="L72" s="234"/>
      <c r="M72" s="234"/>
      <c r="N72" s="224"/>
      <c r="O72" s="224"/>
      <c r="P72" s="224"/>
      <c r="Q72" s="224"/>
      <c r="R72" s="224"/>
      <c r="S72" s="224"/>
      <c r="T72" s="225"/>
      <c r="U72" s="224"/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110</v>
      </c>
      <c r="AF72" s="214">
        <v>0</v>
      </c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>
        <v>20</v>
      </c>
      <c r="B73" s="221" t="s">
        <v>166</v>
      </c>
      <c r="C73" s="265" t="s">
        <v>167</v>
      </c>
      <c r="D73" s="223" t="s">
        <v>113</v>
      </c>
      <c r="E73" s="230">
        <v>853.3211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24">
        <v>0.10141</v>
      </c>
      <c r="O73" s="224">
        <f>ROUND(E73*N73,5)</f>
        <v>86.535290000000003</v>
      </c>
      <c r="P73" s="224">
        <v>0</v>
      </c>
      <c r="Q73" s="224">
        <f>ROUND(E73*P73,5)</f>
        <v>0</v>
      </c>
      <c r="R73" s="224"/>
      <c r="S73" s="224"/>
      <c r="T73" s="225">
        <v>1.4999999999999999E-2</v>
      </c>
      <c r="U73" s="224">
        <f>ROUND(E73*T73,2)</f>
        <v>12.8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108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/>
      <c r="B74" s="221"/>
      <c r="C74" s="266" t="s">
        <v>157</v>
      </c>
      <c r="D74" s="226"/>
      <c r="E74" s="231">
        <v>422.19029999999998</v>
      </c>
      <c r="F74" s="234"/>
      <c r="G74" s="234"/>
      <c r="H74" s="234"/>
      <c r="I74" s="234"/>
      <c r="J74" s="234"/>
      <c r="K74" s="234"/>
      <c r="L74" s="234"/>
      <c r="M74" s="234"/>
      <c r="N74" s="224"/>
      <c r="O74" s="224"/>
      <c r="P74" s="224"/>
      <c r="Q74" s="224"/>
      <c r="R74" s="224"/>
      <c r="S74" s="224"/>
      <c r="T74" s="225"/>
      <c r="U74" s="224"/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110</v>
      </c>
      <c r="AF74" s="214">
        <v>0</v>
      </c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/>
      <c r="B75" s="221"/>
      <c r="C75" s="266" t="s">
        <v>158</v>
      </c>
      <c r="D75" s="226"/>
      <c r="E75" s="231">
        <v>374.39049999999997</v>
      </c>
      <c r="F75" s="234"/>
      <c r="G75" s="234"/>
      <c r="H75" s="234"/>
      <c r="I75" s="234"/>
      <c r="J75" s="234"/>
      <c r="K75" s="234"/>
      <c r="L75" s="234"/>
      <c r="M75" s="234"/>
      <c r="N75" s="224"/>
      <c r="O75" s="224"/>
      <c r="P75" s="224"/>
      <c r="Q75" s="224"/>
      <c r="R75" s="224"/>
      <c r="S75" s="224"/>
      <c r="T75" s="225"/>
      <c r="U75" s="224"/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110</v>
      </c>
      <c r="AF75" s="214">
        <v>0</v>
      </c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/>
      <c r="B76" s="221"/>
      <c r="C76" s="266" t="s">
        <v>159</v>
      </c>
      <c r="D76" s="226"/>
      <c r="E76" s="231">
        <v>56.740299999999998</v>
      </c>
      <c r="F76" s="234"/>
      <c r="G76" s="234"/>
      <c r="H76" s="234"/>
      <c r="I76" s="234"/>
      <c r="J76" s="234"/>
      <c r="K76" s="234"/>
      <c r="L76" s="234"/>
      <c r="M76" s="234"/>
      <c r="N76" s="224"/>
      <c r="O76" s="224"/>
      <c r="P76" s="224"/>
      <c r="Q76" s="224"/>
      <c r="R76" s="224"/>
      <c r="S76" s="224"/>
      <c r="T76" s="225"/>
      <c r="U76" s="224"/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110</v>
      </c>
      <c r="AF76" s="214">
        <v>0</v>
      </c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>
        <v>21</v>
      </c>
      <c r="B77" s="221" t="s">
        <v>168</v>
      </c>
      <c r="C77" s="265" t="s">
        <v>169</v>
      </c>
      <c r="D77" s="223" t="s">
        <v>113</v>
      </c>
      <c r="E77" s="230">
        <v>4.5608000000000004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24">
        <v>0.54818</v>
      </c>
      <c r="O77" s="224">
        <f>ROUND(E77*N77,5)</f>
        <v>2.50014</v>
      </c>
      <c r="P77" s="224">
        <v>0</v>
      </c>
      <c r="Q77" s="224">
        <f>ROUND(E77*P77,5)</f>
        <v>0</v>
      </c>
      <c r="R77" s="224"/>
      <c r="S77" s="224"/>
      <c r="T77" s="225">
        <v>0.60199999999999998</v>
      </c>
      <c r="U77" s="224">
        <f>ROUND(E77*T77,2)</f>
        <v>2.75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108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/>
      <c r="B78" s="221"/>
      <c r="C78" s="266" t="s">
        <v>170</v>
      </c>
      <c r="D78" s="226"/>
      <c r="E78" s="231">
        <v>4.5608000000000004</v>
      </c>
      <c r="F78" s="234"/>
      <c r="G78" s="234"/>
      <c r="H78" s="234"/>
      <c r="I78" s="234"/>
      <c r="J78" s="234"/>
      <c r="K78" s="234"/>
      <c r="L78" s="234"/>
      <c r="M78" s="234"/>
      <c r="N78" s="224"/>
      <c r="O78" s="224"/>
      <c r="P78" s="224"/>
      <c r="Q78" s="224"/>
      <c r="R78" s="224"/>
      <c r="S78" s="224"/>
      <c r="T78" s="225"/>
      <c r="U78" s="224"/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110</v>
      </c>
      <c r="AF78" s="214">
        <v>0</v>
      </c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>
        <v>22</v>
      </c>
      <c r="B79" s="221" t="s">
        <v>171</v>
      </c>
      <c r="C79" s="265" t="s">
        <v>172</v>
      </c>
      <c r="D79" s="223" t="s">
        <v>113</v>
      </c>
      <c r="E79" s="230">
        <v>237.92587499999999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24">
        <v>0.19694999999999999</v>
      </c>
      <c r="O79" s="224">
        <f>ROUND(E79*N79,5)</f>
        <v>46.859499999999997</v>
      </c>
      <c r="P79" s="224">
        <v>0</v>
      </c>
      <c r="Q79" s="224">
        <f>ROUND(E79*P79,5)</f>
        <v>0</v>
      </c>
      <c r="R79" s="224"/>
      <c r="S79" s="224"/>
      <c r="T79" s="225">
        <v>5.1999999999999998E-2</v>
      </c>
      <c r="U79" s="224">
        <f>ROUND(E79*T79,2)</f>
        <v>12.37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108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/>
      <c r="B80" s="221"/>
      <c r="C80" s="266" t="s">
        <v>173</v>
      </c>
      <c r="D80" s="226"/>
      <c r="E80" s="231">
        <v>170.7</v>
      </c>
      <c r="F80" s="234"/>
      <c r="G80" s="234"/>
      <c r="H80" s="234"/>
      <c r="I80" s="234"/>
      <c r="J80" s="234"/>
      <c r="K80" s="234"/>
      <c r="L80" s="234"/>
      <c r="M80" s="234"/>
      <c r="N80" s="224"/>
      <c r="O80" s="224"/>
      <c r="P80" s="224"/>
      <c r="Q80" s="224"/>
      <c r="R80" s="224"/>
      <c r="S80" s="224"/>
      <c r="T80" s="225"/>
      <c r="U80" s="224"/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110</v>
      </c>
      <c r="AF80" s="214">
        <v>0</v>
      </c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/>
      <c r="B81" s="221"/>
      <c r="C81" s="266" t="s">
        <v>174</v>
      </c>
      <c r="D81" s="226"/>
      <c r="E81" s="231">
        <v>67.225875000000002</v>
      </c>
      <c r="F81" s="234"/>
      <c r="G81" s="234"/>
      <c r="H81" s="234"/>
      <c r="I81" s="234"/>
      <c r="J81" s="234"/>
      <c r="K81" s="234"/>
      <c r="L81" s="234"/>
      <c r="M81" s="234"/>
      <c r="N81" s="224"/>
      <c r="O81" s="224"/>
      <c r="P81" s="224"/>
      <c r="Q81" s="224"/>
      <c r="R81" s="224"/>
      <c r="S81" s="224"/>
      <c r="T81" s="225"/>
      <c r="U81" s="224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110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x14ac:dyDescent="0.2">
      <c r="A82" s="216" t="s">
        <v>103</v>
      </c>
      <c r="B82" s="222" t="s">
        <v>66</v>
      </c>
      <c r="C82" s="267" t="s">
        <v>67</v>
      </c>
      <c r="D82" s="227"/>
      <c r="E82" s="232"/>
      <c r="F82" s="235"/>
      <c r="G82" s="235">
        <f>SUMIF(AE83:AE89,"&lt;&gt;NOR",G83:G89)</f>
        <v>0</v>
      </c>
      <c r="H82" s="235"/>
      <c r="I82" s="235">
        <f>SUM(I83:I89)</f>
        <v>0</v>
      </c>
      <c r="J82" s="235"/>
      <c r="K82" s="235">
        <f>SUM(K83:K89)</f>
        <v>0</v>
      </c>
      <c r="L82" s="235"/>
      <c r="M82" s="235">
        <f>SUM(M83:M89)</f>
        <v>0</v>
      </c>
      <c r="N82" s="228"/>
      <c r="O82" s="228">
        <f>SUM(O83:O89)</f>
        <v>49.157359999999997</v>
      </c>
      <c r="P82" s="228"/>
      <c r="Q82" s="228">
        <f>SUM(Q83:Q89)</f>
        <v>0</v>
      </c>
      <c r="R82" s="228"/>
      <c r="S82" s="228"/>
      <c r="T82" s="229"/>
      <c r="U82" s="228">
        <f>SUM(U83:U89)</f>
        <v>165.72</v>
      </c>
      <c r="AE82" t="s">
        <v>104</v>
      </c>
    </row>
    <row r="83" spans="1:60" ht="22.5" outlineLevel="1" x14ac:dyDescent="0.2">
      <c r="A83" s="215">
        <v>23</v>
      </c>
      <c r="B83" s="221" t="s">
        <v>175</v>
      </c>
      <c r="C83" s="265" t="s">
        <v>176</v>
      </c>
      <c r="D83" s="223" t="s">
        <v>177</v>
      </c>
      <c r="E83" s="230">
        <v>4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24">
        <v>3.0596700000000001</v>
      </c>
      <c r="O83" s="224">
        <f>ROUND(E83*N83,5)</f>
        <v>12.23868</v>
      </c>
      <c r="P83" s="224">
        <v>0</v>
      </c>
      <c r="Q83" s="224">
        <f>ROUND(E83*P83,5)</f>
        <v>0</v>
      </c>
      <c r="R83" s="224"/>
      <c r="S83" s="224"/>
      <c r="T83" s="225">
        <v>5.024</v>
      </c>
      <c r="U83" s="224">
        <f>ROUND(E83*T83,2)</f>
        <v>20.100000000000001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108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/>
      <c r="B84" s="221"/>
      <c r="C84" s="266" t="s">
        <v>178</v>
      </c>
      <c r="D84" s="226"/>
      <c r="E84" s="231">
        <v>2</v>
      </c>
      <c r="F84" s="234"/>
      <c r="G84" s="234"/>
      <c r="H84" s="234"/>
      <c r="I84" s="234"/>
      <c r="J84" s="234"/>
      <c r="K84" s="234"/>
      <c r="L84" s="234"/>
      <c r="M84" s="234"/>
      <c r="N84" s="224"/>
      <c r="O84" s="224"/>
      <c r="P84" s="224"/>
      <c r="Q84" s="224"/>
      <c r="R84" s="224"/>
      <c r="S84" s="224"/>
      <c r="T84" s="225"/>
      <c r="U84" s="224"/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110</v>
      </c>
      <c r="AF84" s="214">
        <v>0</v>
      </c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/>
      <c r="B85" s="221"/>
      <c r="C85" s="266" t="s">
        <v>179</v>
      </c>
      <c r="D85" s="226"/>
      <c r="E85" s="231">
        <v>2</v>
      </c>
      <c r="F85" s="234"/>
      <c r="G85" s="234"/>
      <c r="H85" s="234"/>
      <c r="I85" s="234"/>
      <c r="J85" s="234"/>
      <c r="K85" s="234"/>
      <c r="L85" s="234"/>
      <c r="M85" s="234"/>
      <c r="N85" s="224"/>
      <c r="O85" s="224"/>
      <c r="P85" s="224"/>
      <c r="Q85" s="224"/>
      <c r="R85" s="224"/>
      <c r="S85" s="224"/>
      <c r="T85" s="225"/>
      <c r="U85" s="224"/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110</v>
      </c>
      <c r="AF85" s="214">
        <v>0</v>
      </c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1" x14ac:dyDescent="0.2">
      <c r="A86" s="215">
        <v>24</v>
      </c>
      <c r="B86" s="221" t="s">
        <v>180</v>
      </c>
      <c r="C86" s="265" t="s">
        <v>181</v>
      </c>
      <c r="D86" s="223" t="s">
        <v>107</v>
      </c>
      <c r="E86" s="230">
        <v>38.799999999999997</v>
      </c>
      <c r="F86" s="233"/>
      <c r="G86" s="234">
        <f>ROUND(E86*F86,2)</f>
        <v>0</v>
      </c>
      <c r="H86" s="233"/>
      <c r="I86" s="234">
        <f>ROUND(E86*H86,2)</f>
        <v>0</v>
      </c>
      <c r="J86" s="233"/>
      <c r="K86" s="234">
        <f>ROUND(E86*J86,2)</f>
        <v>0</v>
      </c>
      <c r="L86" s="234">
        <v>21</v>
      </c>
      <c r="M86" s="234">
        <f>G86*(1+L86/100)</f>
        <v>0</v>
      </c>
      <c r="N86" s="224">
        <v>0.90902000000000005</v>
      </c>
      <c r="O86" s="224">
        <f>ROUND(E86*N86,5)</f>
        <v>35.269979999999997</v>
      </c>
      <c r="P86" s="224">
        <v>0</v>
      </c>
      <c r="Q86" s="224">
        <f>ROUND(E86*P86,5)</f>
        <v>0</v>
      </c>
      <c r="R86" s="224"/>
      <c r="S86" s="224"/>
      <c r="T86" s="225">
        <v>3.41066</v>
      </c>
      <c r="U86" s="224">
        <f>ROUND(E86*T86,2)</f>
        <v>132.33000000000001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182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/>
      <c r="B87" s="221"/>
      <c r="C87" s="266" t="s">
        <v>183</v>
      </c>
      <c r="D87" s="226"/>
      <c r="E87" s="231">
        <v>38.799999999999997</v>
      </c>
      <c r="F87" s="234"/>
      <c r="G87" s="234"/>
      <c r="H87" s="234"/>
      <c r="I87" s="234"/>
      <c r="J87" s="234"/>
      <c r="K87" s="234"/>
      <c r="L87" s="234"/>
      <c r="M87" s="234"/>
      <c r="N87" s="224"/>
      <c r="O87" s="224"/>
      <c r="P87" s="224"/>
      <c r="Q87" s="224"/>
      <c r="R87" s="224"/>
      <c r="S87" s="224"/>
      <c r="T87" s="225"/>
      <c r="U87" s="224"/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110</v>
      </c>
      <c r="AF87" s="214">
        <v>0</v>
      </c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>
        <v>25</v>
      </c>
      <c r="B88" s="221" t="s">
        <v>184</v>
      </c>
      <c r="C88" s="265" t="s">
        <v>185</v>
      </c>
      <c r="D88" s="223" t="s">
        <v>177</v>
      </c>
      <c r="E88" s="230">
        <v>5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21</v>
      </c>
      <c r="M88" s="234">
        <f>G88*(1+L88/100)</f>
        <v>0</v>
      </c>
      <c r="N88" s="224">
        <v>0.32973999999999998</v>
      </c>
      <c r="O88" s="224">
        <f>ROUND(E88*N88,5)</f>
        <v>1.6487000000000001</v>
      </c>
      <c r="P88" s="224">
        <v>0</v>
      </c>
      <c r="Q88" s="224">
        <f>ROUND(E88*P88,5)</f>
        <v>0</v>
      </c>
      <c r="R88" s="224"/>
      <c r="S88" s="224"/>
      <c r="T88" s="225">
        <v>2.6579999999999999</v>
      </c>
      <c r="U88" s="224">
        <f>ROUND(E88*T88,2)</f>
        <v>13.29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108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/>
      <c r="B89" s="221"/>
      <c r="C89" s="266" t="s">
        <v>64</v>
      </c>
      <c r="D89" s="226"/>
      <c r="E89" s="231">
        <v>5</v>
      </c>
      <c r="F89" s="234"/>
      <c r="G89" s="234"/>
      <c r="H89" s="234"/>
      <c r="I89" s="234"/>
      <c r="J89" s="234"/>
      <c r="K89" s="234"/>
      <c r="L89" s="234"/>
      <c r="M89" s="234"/>
      <c r="N89" s="224"/>
      <c r="O89" s="224"/>
      <c r="P89" s="224"/>
      <c r="Q89" s="224"/>
      <c r="R89" s="224"/>
      <c r="S89" s="224"/>
      <c r="T89" s="225"/>
      <c r="U89" s="224"/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110</v>
      </c>
      <c r="AF89" s="214">
        <v>0</v>
      </c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x14ac:dyDescent="0.2">
      <c r="A90" s="216" t="s">
        <v>103</v>
      </c>
      <c r="B90" s="222" t="s">
        <v>68</v>
      </c>
      <c r="C90" s="267" t="s">
        <v>69</v>
      </c>
      <c r="D90" s="227"/>
      <c r="E90" s="232"/>
      <c r="F90" s="235"/>
      <c r="G90" s="235">
        <f>SUMIF(AE91:AE98,"&lt;&gt;NOR",G91:G98)</f>
        <v>0</v>
      </c>
      <c r="H90" s="235"/>
      <c r="I90" s="235">
        <f>SUM(I91:I98)</f>
        <v>0</v>
      </c>
      <c r="J90" s="235"/>
      <c r="K90" s="235">
        <f>SUM(K91:K98)</f>
        <v>0</v>
      </c>
      <c r="L90" s="235"/>
      <c r="M90" s="235">
        <f>SUM(M91:M98)</f>
        <v>0</v>
      </c>
      <c r="N90" s="228"/>
      <c r="O90" s="228">
        <f>SUM(O91:O98)</f>
        <v>62.560749999999999</v>
      </c>
      <c r="P90" s="228"/>
      <c r="Q90" s="228">
        <f>SUM(Q91:Q98)</f>
        <v>0</v>
      </c>
      <c r="R90" s="228"/>
      <c r="S90" s="228"/>
      <c r="T90" s="229"/>
      <c r="U90" s="228">
        <f>SUM(U91:U98)</f>
        <v>75.05</v>
      </c>
      <c r="AE90" t="s">
        <v>104</v>
      </c>
    </row>
    <row r="91" spans="1:60" outlineLevel="1" x14ac:dyDescent="0.2">
      <c r="A91" s="215">
        <v>26</v>
      </c>
      <c r="B91" s="221" t="s">
        <v>186</v>
      </c>
      <c r="C91" s="265" t="s">
        <v>187</v>
      </c>
      <c r="D91" s="223" t="s">
        <v>107</v>
      </c>
      <c r="E91" s="230">
        <v>271.38850000000002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21</v>
      </c>
      <c r="M91" s="234">
        <f>G91*(1+L91/100)</f>
        <v>0</v>
      </c>
      <c r="N91" s="224">
        <v>0.188</v>
      </c>
      <c r="O91" s="224">
        <f>ROUND(E91*N91,5)</f>
        <v>51.021039999999999</v>
      </c>
      <c r="P91" s="224">
        <v>0</v>
      </c>
      <c r="Q91" s="224">
        <f>ROUND(E91*P91,5)</f>
        <v>0</v>
      </c>
      <c r="R91" s="224"/>
      <c r="S91" s="224"/>
      <c r="T91" s="225">
        <v>0.27200000000000002</v>
      </c>
      <c r="U91" s="224">
        <f>ROUND(E91*T91,2)</f>
        <v>73.819999999999993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108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/>
      <c r="B92" s="221"/>
      <c r="C92" s="266" t="s">
        <v>188</v>
      </c>
      <c r="D92" s="226"/>
      <c r="E92" s="231">
        <v>77.185699999999997</v>
      </c>
      <c r="F92" s="234"/>
      <c r="G92" s="234"/>
      <c r="H92" s="234"/>
      <c r="I92" s="234"/>
      <c r="J92" s="234"/>
      <c r="K92" s="234"/>
      <c r="L92" s="234"/>
      <c r="M92" s="234"/>
      <c r="N92" s="224"/>
      <c r="O92" s="224"/>
      <c r="P92" s="224"/>
      <c r="Q92" s="224"/>
      <c r="R92" s="224"/>
      <c r="S92" s="224"/>
      <c r="T92" s="225"/>
      <c r="U92" s="224"/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110</v>
      </c>
      <c r="AF92" s="214">
        <v>0</v>
      </c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22.5" outlineLevel="1" x14ac:dyDescent="0.2">
      <c r="A93" s="215"/>
      <c r="B93" s="221"/>
      <c r="C93" s="266" t="s">
        <v>189</v>
      </c>
      <c r="D93" s="226"/>
      <c r="E93" s="231">
        <v>194.2028</v>
      </c>
      <c r="F93" s="234"/>
      <c r="G93" s="234"/>
      <c r="H93" s="234"/>
      <c r="I93" s="234"/>
      <c r="J93" s="234"/>
      <c r="K93" s="234"/>
      <c r="L93" s="234"/>
      <c r="M93" s="234"/>
      <c r="N93" s="224"/>
      <c r="O93" s="224"/>
      <c r="P93" s="224"/>
      <c r="Q93" s="224"/>
      <c r="R93" s="224"/>
      <c r="S93" s="224"/>
      <c r="T93" s="225"/>
      <c r="U93" s="224"/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110</v>
      </c>
      <c r="AF93" s="214">
        <v>0</v>
      </c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22.5" outlineLevel="1" x14ac:dyDescent="0.2">
      <c r="A94" s="215">
        <v>27</v>
      </c>
      <c r="B94" s="221" t="s">
        <v>190</v>
      </c>
      <c r="C94" s="265" t="s">
        <v>191</v>
      </c>
      <c r="D94" s="223" t="s">
        <v>177</v>
      </c>
      <c r="E94" s="230">
        <v>274.10238500000003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21</v>
      </c>
      <c r="M94" s="234">
        <f>G94*(1+L94/100)</f>
        <v>0</v>
      </c>
      <c r="N94" s="224">
        <v>4.2099999999999999E-2</v>
      </c>
      <c r="O94" s="224">
        <f>ROUND(E94*N94,5)</f>
        <v>11.539709999999999</v>
      </c>
      <c r="P94" s="224">
        <v>0</v>
      </c>
      <c r="Q94" s="224">
        <f>ROUND(E94*P94,5)</f>
        <v>0</v>
      </c>
      <c r="R94" s="224"/>
      <c r="S94" s="224"/>
      <c r="T94" s="225">
        <v>0</v>
      </c>
      <c r="U94" s="224">
        <f>ROUND(E94*T94,2)</f>
        <v>0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192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ht="22.5" outlineLevel="1" x14ac:dyDescent="0.2">
      <c r="A95" s="215"/>
      <c r="B95" s="221"/>
      <c r="C95" s="266" t="s">
        <v>193</v>
      </c>
      <c r="D95" s="226"/>
      <c r="E95" s="231">
        <v>77.957556999999994</v>
      </c>
      <c r="F95" s="234"/>
      <c r="G95" s="234"/>
      <c r="H95" s="234"/>
      <c r="I95" s="234"/>
      <c r="J95" s="234"/>
      <c r="K95" s="234"/>
      <c r="L95" s="234"/>
      <c r="M95" s="234"/>
      <c r="N95" s="224"/>
      <c r="O95" s="224"/>
      <c r="P95" s="224"/>
      <c r="Q95" s="224"/>
      <c r="R95" s="224"/>
      <c r="S95" s="224"/>
      <c r="T95" s="225"/>
      <c r="U95" s="224"/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110</v>
      </c>
      <c r="AF95" s="214">
        <v>0</v>
      </c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33.75" outlineLevel="1" x14ac:dyDescent="0.2">
      <c r="A96" s="215"/>
      <c r="B96" s="221"/>
      <c r="C96" s="266" t="s">
        <v>194</v>
      </c>
      <c r="D96" s="226"/>
      <c r="E96" s="231">
        <v>196.14482799999999</v>
      </c>
      <c r="F96" s="234"/>
      <c r="G96" s="234"/>
      <c r="H96" s="234"/>
      <c r="I96" s="234"/>
      <c r="J96" s="234"/>
      <c r="K96" s="234"/>
      <c r="L96" s="234"/>
      <c r="M96" s="234"/>
      <c r="N96" s="224"/>
      <c r="O96" s="224"/>
      <c r="P96" s="224"/>
      <c r="Q96" s="224"/>
      <c r="R96" s="224"/>
      <c r="S96" s="224"/>
      <c r="T96" s="225"/>
      <c r="U96" s="224"/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110</v>
      </c>
      <c r="AF96" s="214">
        <v>0</v>
      </c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>
        <v>28</v>
      </c>
      <c r="B97" s="221" t="s">
        <v>195</v>
      </c>
      <c r="C97" s="265" t="s">
        <v>196</v>
      </c>
      <c r="D97" s="223" t="s">
        <v>107</v>
      </c>
      <c r="E97" s="230">
        <v>22.3169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24">
        <v>0</v>
      </c>
      <c r="O97" s="224">
        <f>ROUND(E97*N97,5)</f>
        <v>0</v>
      </c>
      <c r="P97" s="224">
        <v>0</v>
      </c>
      <c r="Q97" s="224">
        <f>ROUND(E97*P97,5)</f>
        <v>0</v>
      </c>
      <c r="R97" s="224"/>
      <c r="S97" s="224"/>
      <c r="T97" s="225">
        <v>5.5E-2</v>
      </c>
      <c r="U97" s="224">
        <f>ROUND(E97*T97,2)</f>
        <v>1.23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108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/>
      <c r="B98" s="221"/>
      <c r="C98" s="266" t="s">
        <v>197</v>
      </c>
      <c r="D98" s="226"/>
      <c r="E98" s="231">
        <v>22.3169</v>
      </c>
      <c r="F98" s="234"/>
      <c r="G98" s="234"/>
      <c r="H98" s="234"/>
      <c r="I98" s="234"/>
      <c r="J98" s="234"/>
      <c r="K98" s="234"/>
      <c r="L98" s="234"/>
      <c r="M98" s="234"/>
      <c r="N98" s="224"/>
      <c r="O98" s="224"/>
      <c r="P98" s="224"/>
      <c r="Q98" s="224"/>
      <c r="R98" s="224"/>
      <c r="S98" s="224"/>
      <c r="T98" s="225"/>
      <c r="U98" s="224"/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110</v>
      </c>
      <c r="AF98" s="214">
        <v>0</v>
      </c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x14ac:dyDescent="0.2">
      <c r="A99" s="216" t="s">
        <v>103</v>
      </c>
      <c r="B99" s="222" t="s">
        <v>70</v>
      </c>
      <c r="C99" s="267" t="s">
        <v>71</v>
      </c>
      <c r="D99" s="227"/>
      <c r="E99" s="232"/>
      <c r="F99" s="235"/>
      <c r="G99" s="235">
        <f>SUMIF(AE100:AE103,"&lt;&gt;NOR",G100:G103)</f>
        <v>0</v>
      </c>
      <c r="H99" s="235"/>
      <c r="I99" s="235">
        <f>SUM(I100:I103)</f>
        <v>0</v>
      </c>
      <c r="J99" s="235"/>
      <c r="K99" s="235">
        <f>SUM(K100:K103)</f>
        <v>0</v>
      </c>
      <c r="L99" s="235"/>
      <c r="M99" s="235">
        <f>SUM(M100:M103)</f>
        <v>0</v>
      </c>
      <c r="N99" s="228"/>
      <c r="O99" s="228">
        <f>SUM(O100:O103)</f>
        <v>9.1E-4</v>
      </c>
      <c r="P99" s="228"/>
      <c r="Q99" s="228">
        <f>SUM(Q100:Q103)</f>
        <v>1.63245</v>
      </c>
      <c r="R99" s="228"/>
      <c r="S99" s="228"/>
      <c r="T99" s="229"/>
      <c r="U99" s="228">
        <f>SUM(U100:U103)</f>
        <v>9.2199999999999989</v>
      </c>
      <c r="AE99" t="s">
        <v>104</v>
      </c>
    </row>
    <row r="100" spans="1:60" outlineLevel="1" x14ac:dyDescent="0.2">
      <c r="A100" s="215">
        <v>29</v>
      </c>
      <c r="B100" s="221" t="s">
        <v>198</v>
      </c>
      <c r="C100" s="265" t="s">
        <v>199</v>
      </c>
      <c r="D100" s="223" t="s">
        <v>107</v>
      </c>
      <c r="E100" s="230">
        <v>9.6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24">
        <v>0</v>
      </c>
      <c r="O100" s="224">
        <f>ROUND(E100*N100,5)</f>
        <v>0</v>
      </c>
      <c r="P100" s="224">
        <v>7.0000000000000007E-2</v>
      </c>
      <c r="Q100" s="224">
        <f>ROUND(E100*P100,5)</f>
        <v>0.67200000000000004</v>
      </c>
      <c r="R100" s="224"/>
      <c r="S100" s="224"/>
      <c r="T100" s="225">
        <v>0.64</v>
      </c>
      <c r="U100" s="224">
        <f>ROUND(E100*T100,2)</f>
        <v>6.14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108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/>
      <c r="B101" s="221"/>
      <c r="C101" s="266" t="s">
        <v>200</v>
      </c>
      <c r="D101" s="226"/>
      <c r="E101" s="231">
        <v>9.6</v>
      </c>
      <c r="F101" s="234"/>
      <c r="G101" s="234"/>
      <c r="H101" s="234"/>
      <c r="I101" s="234"/>
      <c r="J101" s="234"/>
      <c r="K101" s="234"/>
      <c r="L101" s="234"/>
      <c r="M101" s="234"/>
      <c r="N101" s="224"/>
      <c r="O101" s="224"/>
      <c r="P101" s="224"/>
      <c r="Q101" s="224"/>
      <c r="R101" s="224"/>
      <c r="S101" s="224"/>
      <c r="T101" s="225"/>
      <c r="U101" s="224"/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110</v>
      </c>
      <c r="AF101" s="214">
        <v>0</v>
      </c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>
        <v>30</v>
      </c>
      <c r="B102" s="221" t="s">
        <v>201</v>
      </c>
      <c r="C102" s="265" t="s">
        <v>202</v>
      </c>
      <c r="D102" s="223" t="s">
        <v>127</v>
      </c>
      <c r="E102" s="230">
        <v>0.39250000000000002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21</v>
      </c>
      <c r="M102" s="234">
        <f>G102*(1+L102/100)</f>
        <v>0</v>
      </c>
      <c r="N102" s="224">
        <v>2.33E-3</v>
      </c>
      <c r="O102" s="224">
        <f>ROUND(E102*N102,5)</f>
        <v>9.1E-4</v>
      </c>
      <c r="P102" s="224">
        <v>2.4470000000000001</v>
      </c>
      <c r="Q102" s="224">
        <f>ROUND(E102*P102,5)</f>
        <v>0.96045000000000003</v>
      </c>
      <c r="R102" s="224"/>
      <c r="S102" s="224"/>
      <c r="T102" s="225">
        <v>7.8559999999999999</v>
      </c>
      <c r="U102" s="224">
        <f>ROUND(E102*T102,2)</f>
        <v>3.08</v>
      </c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108</v>
      </c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/>
      <c r="B103" s="221"/>
      <c r="C103" s="266" t="s">
        <v>203</v>
      </c>
      <c r="D103" s="226"/>
      <c r="E103" s="231">
        <v>0.39250000000000002</v>
      </c>
      <c r="F103" s="234"/>
      <c r="G103" s="234"/>
      <c r="H103" s="234"/>
      <c r="I103" s="234"/>
      <c r="J103" s="234"/>
      <c r="K103" s="234"/>
      <c r="L103" s="234"/>
      <c r="M103" s="234"/>
      <c r="N103" s="224"/>
      <c r="O103" s="224"/>
      <c r="P103" s="224"/>
      <c r="Q103" s="224"/>
      <c r="R103" s="224"/>
      <c r="S103" s="224"/>
      <c r="T103" s="225"/>
      <c r="U103" s="224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110</v>
      </c>
      <c r="AF103" s="214">
        <v>0</v>
      </c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x14ac:dyDescent="0.2">
      <c r="A104" s="216" t="s">
        <v>103</v>
      </c>
      <c r="B104" s="222" t="s">
        <v>72</v>
      </c>
      <c r="C104" s="267" t="s">
        <v>73</v>
      </c>
      <c r="D104" s="227"/>
      <c r="E104" s="232"/>
      <c r="F104" s="235"/>
      <c r="G104" s="235">
        <f>SUMIF(AE105:AE121,"&lt;&gt;NOR",G105:G121)</f>
        <v>0</v>
      </c>
      <c r="H104" s="235"/>
      <c r="I104" s="235">
        <f>SUM(I105:I121)</f>
        <v>0</v>
      </c>
      <c r="J104" s="235"/>
      <c r="K104" s="235">
        <f>SUM(K105:K121)</f>
        <v>0</v>
      </c>
      <c r="L104" s="235"/>
      <c r="M104" s="235">
        <f>SUM(M105:M121)</f>
        <v>0</v>
      </c>
      <c r="N104" s="228"/>
      <c r="O104" s="228">
        <f>SUM(O105:O121)</f>
        <v>0</v>
      </c>
      <c r="P104" s="228"/>
      <c r="Q104" s="228">
        <f>SUM(Q105:Q121)</f>
        <v>0.222</v>
      </c>
      <c r="R104" s="228"/>
      <c r="S104" s="228"/>
      <c r="T104" s="229"/>
      <c r="U104" s="228">
        <f>SUM(U105:U121)</f>
        <v>18.43</v>
      </c>
      <c r="AE104" t="s">
        <v>104</v>
      </c>
    </row>
    <row r="105" spans="1:60" outlineLevel="1" x14ac:dyDescent="0.2">
      <c r="A105" s="215">
        <v>31</v>
      </c>
      <c r="B105" s="221" t="s">
        <v>204</v>
      </c>
      <c r="C105" s="265" t="s">
        <v>205</v>
      </c>
      <c r="D105" s="223" t="s">
        <v>206</v>
      </c>
      <c r="E105" s="230">
        <v>8.7800200000000004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24">
        <v>0</v>
      </c>
      <c r="O105" s="224">
        <f>ROUND(E105*N105,5)</f>
        <v>0</v>
      </c>
      <c r="P105" s="224">
        <v>0</v>
      </c>
      <c r="Q105" s="224">
        <f>ROUND(E105*P105,5)</f>
        <v>0</v>
      </c>
      <c r="R105" s="224"/>
      <c r="S105" s="224"/>
      <c r="T105" s="225">
        <v>0.68799999999999994</v>
      </c>
      <c r="U105" s="224">
        <f>ROUND(E105*T105,2)</f>
        <v>6.04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108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/>
      <c r="B106" s="221"/>
      <c r="C106" s="266" t="s">
        <v>207</v>
      </c>
      <c r="D106" s="226"/>
      <c r="E106" s="231">
        <v>7.2992100000000004</v>
      </c>
      <c r="F106" s="234"/>
      <c r="G106" s="234"/>
      <c r="H106" s="234"/>
      <c r="I106" s="234"/>
      <c r="J106" s="234"/>
      <c r="K106" s="234"/>
      <c r="L106" s="234"/>
      <c r="M106" s="234"/>
      <c r="N106" s="224"/>
      <c r="O106" s="224"/>
      <c r="P106" s="224"/>
      <c r="Q106" s="224"/>
      <c r="R106" s="224"/>
      <c r="S106" s="224"/>
      <c r="T106" s="225"/>
      <c r="U106" s="22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110</v>
      </c>
      <c r="AF106" s="214">
        <v>0</v>
      </c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15"/>
      <c r="B107" s="221"/>
      <c r="C107" s="266" t="s">
        <v>208</v>
      </c>
      <c r="D107" s="226"/>
      <c r="E107" s="231">
        <v>0.80881000000000003</v>
      </c>
      <c r="F107" s="234"/>
      <c r="G107" s="234"/>
      <c r="H107" s="234"/>
      <c r="I107" s="234"/>
      <c r="J107" s="234"/>
      <c r="K107" s="234"/>
      <c r="L107" s="234"/>
      <c r="M107" s="234"/>
      <c r="N107" s="224"/>
      <c r="O107" s="224"/>
      <c r="P107" s="224"/>
      <c r="Q107" s="224"/>
      <c r="R107" s="224"/>
      <c r="S107" s="224"/>
      <c r="T107" s="225"/>
      <c r="U107" s="224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110</v>
      </c>
      <c r="AF107" s="214">
        <v>0</v>
      </c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/>
      <c r="B108" s="221"/>
      <c r="C108" s="266" t="s">
        <v>209</v>
      </c>
      <c r="D108" s="226"/>
      <c r="E108" s="231">
        <v>0.67200000000000004</v>
      </c>
      <c r="F108" s="234"/>
      <c r="G108" s="234"/>
      <c r="H108" s="234"/>
      <c r="I108" s="234"/>
      <c r="J108" s="234"/>
      <c r="K108" s="234"/>
      <c r="L108" s="234"/>
      <c r="M108" s="234"/>
      <c r="N108" s="224"/>
      <c r="O108" s="224"/>
      <c r="P108" s="224"/>
      <c r="Q108" s="224"/>
      <c r="R108" s="224"/>
      <c r="S108" s="224"/>
      <c r="T108" s="225"/>
      <c r="U108" s="224"/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110</v>
      </c>
      <c r="AF108" s="214">
        <v>0</v>
      </c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>
        <v>32</v>
      </c>
      <c r="B109" s="221" t="s">
        <v>210</v>
      </c>
      <c r="C109" s="265" t="s">
        <v>211</v>
      </c>
      <c r="D109" s="223" t="s">
        <v>206</v>
      </c>
      <c r="E109" s="230">
        <v>17.560040000000001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21</v>
      </c>
      <c r="M109" s="234">
        <f>G109*(1+L109/100)</f>
        <v>0</v>
      </c>
      <c r="N109" s="224">
        <v>0</v>
      </c>
      <c r="O109" s="224">
        <f>ROUND(E109*N109,5)</f>
        <v>0</v>
      </c>
      <c r="P109" s="224">
        <v>0</v>
      </c>
      <c r="Q109" s="224">
        <f>ROUND(E109*P109,5)</f>
        <v>0</v>
      </c>
      <c r="R109" s="224"/>
      <c r="S109" s="224"/>
      <c r="T109" s="225">
        <v>0</v>
      </c>
      <c r="U109" s="224">
        <f>ROUND(E109*T109,2)</f>
        <v>0</v>
      </c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108</v>
      </c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15"/>
      <c r="B110" s="221"/>
      <c r="C110" s="266" t="s">
        <v>212</v>
      </c>
      <c r="D110" s="226"/>
      <c r="E110" s="231">
        <v>17.560040000000001</v>
      </c>
      <c r="F110" s="234"/>
      <c r="G110" s="234"/>
      <c r="H110" s="234"/>
      <c r="I110" s="234"/>
      <c r="J110" s="234"/>
      <c r="K110" s="234"/>
      <c r="L110" s="234"/>
      <c r="M110" s="234"/>
      <c r="N110" s="224"/>
      <c r="O110" s="224"/>
      <c r="P110" s="224"/>
      <c r="Q110" s="224"/>
      <c r="R110" s="224"/>
      <c r="S110" s="224"/>
      <c r="T110" s="225"/>
      <c r="U110" s="224"/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110</v>
      </c>
      <c r="AF110" s="214">
        <v>0</v>
      </c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>
        <v>33</v>
      </c>
      <c r="B111" s="221" t="s">
        <v>213</v>
      </c>
      <c r="C111" s="265" t="s">
        <v>214</v>
      </c>
      <c r="D111" s="223" t="s">
        <v>206</v>
      </c>
      <c r="E111" s="230">
        <v>908.94466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21</v>
      </c>
      <c r="M111" s="234">
        <f>G111*(1+L111/100)</f>
        <v>0</v>
      </c>
      <c r="N111" s="224">
        <v>0</v>
      </c>
      <c r="O111" s="224">
        <f>ROUND(E111*N111,5)</f>
        <v>0</v>
      </c>
      <c r="P111" s="224">
        <v>0</v>
      </c>
      <c r="Q111" s="224">
        <f>ROUND(E111*P111,5)</f>
        <v>0</v>
      </c>
      <c r="R111" s="224"/>
      <c r="S111" s="224"/>
      <c r="T111" s="225">
        <v>0.01</v>
      </c>
      <c r="U111" s="224">
        <f>ROUND(E111*T111,2)</f>
        <v>9.09</v>
      </c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108</v>
      </c>
      <c r="AF111" s="214"/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15"/>
      <c r="B112" s="221"/>
      <c r="C112" s="266" t="s">
        <v>215</v>
      </c>
      <c r="D112" s="226"/>
      <c r="E112" s="231">
        <v>164.74503000000001</v>
      </c>
      <c r="F112" s="234"/>
      <c r="G112" s="234"/>
      <c r="H112" s="234"/>
      <c r="I112" s="234"/>
      <c r="J112" s="234"/>
      <c r="K112" s="234"/>
      <c r="L112" s="234"/>
      <c r="M112" s="234"/>
      <c r="N112" s="224"/>
      <c r="O112" s="224"/>
      <c r="P112" s="224"/>
      <c r="Q112" s="224"/>
      <c r="R112" s="224"/>
      <c r="S112" s="224"/>
      <c r="T112" s="225"/>
      <c r="U112" s="224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110</v>
      </c>
      <c r="AF112" s="214">
        <v>0</v>
      </c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/>
      <c r="B113" s="221"/>
      <c r="C113" s="266" t="s">
        <v>216</v>
      </c>
      <c r="D113" s="226"/>
      <c r="E113" s="231">
        <v>744.19962999999996</v>
      </c>
      <c r="F113" s="234"/>
      <c r="G113" s="234"/>
      <c r="H113" s="234"/>
      <c r="I113" s="234"/>
      <c r="J113" s="234"/>
      <c r="K113" s="234"/>
      <c r="L113" s="234"/>
      <c r="M113" s="234"/>
      <c r="N113" s="224"/>
      <c r="O113" s="224"/>
      <c r="P113" s="224"/>
      <c r="Q113" s="224"/>
      <c r="R113" s="224"/>
      <c r="S113" s="224"/>
      <c r="T113" s="225"/>
      <c r="U113" s="224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110</v>
      </c>
      <c r="AF113" s="214">
        <v>0</v>
      </c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>
        <v>34</v>
      </c>
      <c r="B114" s="221" t="s">
        <v>217</v>
      </c>
      <c r="C114" s="265" t="s">
        <v>218</v>
      </c>
      <c r="D114" s="223" t="s">
        <v>206</v>
      </c>
      <c r="E114" s="230">
        <v>12725.22524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21</v>
      </c>
      <c r="M114" s="234">
        <f>G114*(1+L114/100)</f>
        <v>0</v>
      </c>
      <c r="N114" s="224">
        <v>0</v>
      </c>
      <c r="O114" s="224">
        <f>ROUND(E114*N114,5)</f>
        <v>0</v>
      </c>
      <c r="P114" s="224">
        <v>0</v>
      </c>
      <c r="Q114" s="224">
        <f>ROUND(E114*P114,5)</f>
        <v>0</v>
      </c>
      <c r="R114" s="224"/>
      <c r="S114" s="224"/>
      <c r="T114" s="225">
        <v>0</v>
      </c>
      <c r="U114" s="224">
        <f>ROUND(E114*T114,2)</f>
        <v>0</v>
      </c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108</v>
      </c>
      <c r="AF114" s="214"/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/>
      <c r="B115" s="221"/>
      <c r="C115" s="266" t="s">
        <v>219</v>
      </c>
      <c r="D115" s="226"/>
      <c r="E115" s="231">
        <v>12725.22524</v>
      </c>
      <c r="F115" s="234"/>
      <c r="G115" s="234"/>
      <c r="H115" s="234"/>
      <c r="I115" s="234"/>
      <c r="J115" s="234"/>
      <c r="K115" s="234"/>
      <c r="L115" s="234"/>
      <c r="M115" s="234"/>
      <c r="N115" s="224"/>
      <c r="O115" s="224"/>
      <c r="P115" s="224"/>
      <c r="Q115" s="224"/>
      <c r="R115" s="224"/>
      <c r="S115" s="224"/>
      <c r="T115" s="225"/>
      <c r="U115" s="224"/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110</v>
      </c>
      <c r="AF115" s="214">
        <v>0</v>
      </c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15">
        <v>35</v>
      </c>
      <c r="B116" s="221" t="s">
        <v>220</v>
      </c>
      <c r="C116" s="265" t="s">
        <v>221</v>
      </c>
      <c r="D116" s="223" t="s">
        <v>206</v>
      </c>
      <c r="E116" s="230">
        <v>0.80888099999999996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24">
        <v>0</v>
      </c>
      <c r="O116" s="224">
        <f>ROUND(E116*N116,5)</f>
        <v>0</v>
      </c>
      <c r="P116" s="224">
        <v>0</v>
      </c>
      <c r="Q116" s="224">
        <f>ROUND(E116*P116,5)</f>
        <v>0</v>
      </c>
      <c r="R116" s="224"/>
      <c r="S116" s="224"/>
      <c r="T116" s="225">
        <v>0</v>
      </c>
      <c r="U116" s="224">
        <f>ROUND(E116*T116,2)</f>
        <v>0</v>
      </c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108</v>
      </c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15"/>
      <c r="B117" s="221"/>
      <c r="C117" s="266" t="s">
        <v>222</v>
      </c>
      <c r="D117" s="226"/>
      <c r="E117" s="231">
        <v>0.80888099999999996</v>
      </c>
      <c r="F117" s="234"/>
      <c r="G117" s="234"/>
      <c r="H117" s="234"/>
      <c r="I117" s="234"/>
      <c r="J117" s="234"/>
      <c r="K117" s="234"/>
      <c r="L117" s="234"/>
      <c r="M117" s="234"/>
      <c r="N117" s="224"/>
      <c r="O117" s="224"/>
      <c r="P117" s="224"/>
      <c r="Q117" s="224"/>
      <c r="R117" s="224"/>
      <c r="S117" s="224"/>
      <c r="T117" s="225"/>
      <c r="U117" s="224"/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110</v>
      </c>
      <c r="AF117" s="214">
        <v>0</v>
      </c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15">
        <v>36</v>
      </c>
      <c r="B118" s="221" t="s">
        <v>223</v>
      </c>
      <c r="C118" s="265" t="s">
        <v>224</v>
      </c>
      <c r="D118" s="223" t="s">
        <v>206</v>
      </c>
      <c r="E118" s="230">
        <v>164.74503000000001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21</v>
      </c>
      <c r="M118" s="234">
        <f>G118*(1+L118/100)</f>
        <v>0</v>
      </c>
      <c r="N118" s="224">
        <v>0</v>
      </c>
      <c r="O118" s="224">
        <f>ROUND(E118*N118,5)</f>
        <v>0</v>
      </c>
      <c r="P118" s="224">
        <v>0</v>
      </c>
      <c r="Q118" s="224">
        <f>ROUND(E118*P118,5)</f>
        <v>0</v>
      </c>
      <c r="R118" s="224"/>
      <c r="S118" s="224"/>
      <c r="T118" s="225">
        <v>0</v>
      </c>
      <c r="U118" s="224">
        <f>ROUND(E118*T118,2)</f>
        <v>0</v>
      </c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108</v>
      </c>
      <c r="AF118" s="214"/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15"/>
      <c r="B119" s="221"/>
      <c r="C119" s="266" t="s">
        <v>225</v>
      </c>
      <c r="D119" s="226"/>
      <c r="E119" s="231">
        <v>164.74503000000001</v>
      </c>
      <c r="F119" s="234"/>
      <c r="G119" s="234"/>
      <c r="H119" s="234"/>
      <c r="I119" s="234"/>
      <c r="J119" s="234"/>
      <c r="K119" s="234"/>
      <c r="L119" s="234"/>
      <c r="M119" s="234"/>
      <c r="N119" s="224"/>
      <c r="O119" s="224"/>
      <c r="P119" s="224"/>
      <c r="Q119" s="224"/>
      <c r="R119" s="224"/>
      <c r="S119" s="224"/>
      <c r="T119" s="225"/>
      <c r="U119" s="224"/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110</v>
      </c>
      <c r="AF119" s="214">
        <v>0</v>
      </c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>
        <v>37</v>
      </c>
      <c r="B120" s="221" t="s">
        <v>226</v>
      </c>
      <c r="C120" s="265" t="s">
        <v>227</v>
      </c>
      <c r="D120" s="223" t="s">
        <v>107</v>
      </c>
      <c r="E120" s="230">
        <v>6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21</v>
      </c>
      <c r="M120" s="234">
        <f>G120*(1+L120/100)</f>
        <v>0</v>
      </c>
      <c r="N120" s="224">
        <v>0</v>
      </c>
      <c r="O120" s="224">
        <f>ROUND(E120*N120,5)</f>
        <v>0</v>
      </c>
      <c r="P120" s="224">
        <v>3.6999999999999998E-2</v>
      </c>
      <c r="Q120" s="224">
        <f>ROUND(E120*P120,5)</f>
        <v>0.222</v>
      </c>
      <c r="R120" s="224"/>
      <c r="S120" s="224"/>
      <c r="T120" s="225">
        <v>0.55000000000000004</v>
      </c>
      <c r="U120" s="224">
        <f>ROUND(E120*T120,2)</f>
        <v>3.3</v>
      </c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108</v>
      </c>
      <c r="AF120" s="214"/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/>
      <c r="B121" s="221"/>
      <c r="C121" s="266" t="s">
        <v>228</v>
      </c>
      <c r="D121" s="226"/>
      <c r="E121" s="231">
        <v>6</v>
      </c>
      <c r="F121" s="234"/>
      <c r="G121" s="234"/>
      <c r="H121" s="234"/>
      <c r="I121" s="234"/>
      <c r="J121" s="234"/>
      <c r="K121" s="234"/>
      <c r="L121" s="234"/>
      <c r="M121" s="234"/>
      <c r="N121" s="224"/>
      <c r="O121" s="224"/>
      <c r="P121" s="224"/>
      <c r="Q121" s="224"/>
      <c r="R121" s="224"/>
      <c r="S121" s="224"/>
      <c r="T121" s="225"/>
      <c r="U121" s="224"/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110</v>
      </c>
      <c r="AF121" s="214">
        <v>0</v>
      </c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x14ac:dyDescent="0.2">
      <c r="A122" s="216" t="s">
        <v>103</v>
      </c>
      <c r="B122" s="222" t="s">
        <v>74</v>
      </c>
      <c r="C122" s="267" t="s">
        <v>75</v>
      </c>
      <c r="D122" s="227"/>
      <c r="E122" s="232"/>
      <c r="F122" s="235"/>
      <c r="G122" s="235">
        <f>SUMIF(AE123:AE128,"&lt;&gt;NOR",G123:G128)</f>
        <v>0</v>
      </c>
      <c r="H122" s="235"/>
      <c r="I122" s="235">
        <f>SUM(I123:I128)</f>
        <v>0</v>
      </c>
      <c r="J122" s="235"/>
      <c r="K122" s="235">
        <f>SUM(K123:K128)</f>
        <v>0</v>
      </c>
      <c r="L122" s="235"/>
      <c r="M122" s="235">
        <f>SUM(M123:M128)</f>
        <v>0</v>
      </c>
      <c r="N122" s="228"/>
      <c r="O122" s="228">
        <f>SUM(O123:O128)</f>
        <v>0</v>
      </c>
      <c r="P122" s="228"/>
      <c r="Q122" s="228">
        <f>SUM(Q123:Q128)</f>
        <v>0</v>
      </c>
      <c r="R122" s="228"/>
      <c r="S122" s="228"/>
      <c r="T122" s="229"/>
      <c r="U122" s="228">
        <f>SUM(U123:U128)</f>
        <v>18.579999999999998</v>
      </c>
      <c r="AE122" t="s">
        <v>104</v>
      </c>
    </row>
    <row r="123" spans="1:60" outlineLevel="1" x14ac:dyDescent="0.2">
      <c r="A123" s="215">
        <v>38</v>
      </c>
      <c r="B123" s="221" t="s">
        <v>229</v>
      </c>
      <c r="C123" s="265" t="s">
        <v>230</v>
      </c>
      <c r="D123" s="223" t="s">
        <v>206</v>
      </c>
      <c r="E123" s="230">
        <v>1161.2507900000001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21</v>
      </c>
      <c r="M123" s="234">
        <f>G123*(1+L123/100)</f>
        <v>0</v>
      </c>
      <c r="N123" s="224">
        <v>0</v>
      </c>
      <c r="O123" s="224">
        <f>ROUND(E123*N123,5)</f>
        <v>0</v>
      </c>
      <c r="P123" s="224">
        <v>0</v>
      </c>
      <c r="Q123" s="224">
        <f>ROUND(E123*P123,5)</f>
        <v>0</v>
      </c>
      <c r="R123" s="224"/>
      <c r="S123" s="224"/>
      <c r="T123" s="225">
        <v>1.6E-2</v>
      </c>
      <c r="U123" s="224">
        <f>ROUND(E123*T123,2)</f>
        <v>18.579999999999998</v>
      </c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108</v>
      </c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/>
      <c r="B124" s="221"/>
      <c r="C124" s="266" t="s">
        <v>231</v>
      </c>
      <c r="D124" s="226"/>
      <c r="E124" s="231">
        <v>49.544490000000003</v>
      </c>
      <c r="F124" s="234"/>
      <c r="G124" s="234"/>
      <c r="H124" s="234"/>
      <c r="I124" s="234"/>
      <c r="J124" s="234"/>
      <c r="K124" s="234"/>
      <c r="L124" s="234"/>
      <c r="M124" s="234"/>
      <c r="N124" s="224"/>
      <c r="O124" s="224"/>
      <c r="P124" s="224"/>
      <c r="Q124" s="224"/>
      <c r="R124" s="224"/>
      <c r="S124" s="224"/>
      <c r="T124" s="225"/>
      <c r="U124" s="224"/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110</v>
      </c>
      <c r="AF124" s="214">
        <v>0</v>
      </c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/>
      <c r="B125" s="221"/>
      <c r="C125" s="266" t="s">
        <v>232</v>
      </c>
      <c r="D125" s="226"/>
      <c r="E125" s="231">
        <v>999.98728000000006</v>
      </c>
      <c r="F125" s="234"/>
      <c r="G125" s="234"/>
      <c r="H125" s="234"/>
      <c r="I125" s="234"/>
      <c r="J125" s="234"/>
      <c r="K125" s="234"/>
      <c r="L125" s="234"/>
      <c r="M125" s="234"/>
      <c r="N125" s="224"/>
      <c r="O125" s="224"/>
      <c r="P125" s="224"/>
      <c r="Q125" s="224"/>
      <c r="R125" s="224"/>
      <c r="S125" s="224"/>
      <c r="T125" s="225"/>
      <c r="U125" s="224"/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110</v>
      </c>
      <c r="AF125" s="214">
        <v>0</v>
      </c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15"/>
      <c r="B126" s="221"/>
      <c r="C126" s="266" t="s">
        <v>233</v>
      </c>
      <c r="D126" s="226"/>
      <c r="E126" s="231">
        <v>49.157359999999997</v>
      </c>
      <c r="F126" s="234"/>
      <c r="G126" s="234"/>
      <c r="H126" s="234"/>
      <c r="I126" s="234"/>
      <c r="J126" s="234"/>
      <c r="K126" s="234"/>
      <c r="L126" s="234"/>
      <c r="M126" s="234"/>
      <c r="N126" s="224"/>
      <c r="O126" s="224"/>
      <c r="P126" s="224"/>
      <c r="Q126" s="224"/>
      <c r="R126" s="224"/>
      <c r="S126" s="224"/>
      <c r="T126" s="225"/>
      <c r="U126" s="224"/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110</v>
      </c>
      <c r="AF126" s="214">
        <v>0</v>
      </c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15"/>
      <c r="B127" s="221"/>
      <c r="C127" s="266" t="s">
        <v>234</v>
      </c>
      <c r="D127" s="226"/>
      <c r="E127" s="231">
        <v>62.560749999999999</v>
      </c>
      <c r="F127" s="234"/>
      <c r="G127" s="234"/>
      <c r="H127" s="234"/>
      <c r="I127" s="234"/>
      <c r="J127" s="234"/>
      <c r="K127" s="234"/>
      <c r="L127" s="234"/>
      <c r="M127" s="234"/>
      <c r="N127" s="224"/>
      <c r="O127" s="224"/>
      <c r="P127" s="224"/>
      <c r="Q127" s="224"/>
      <c r="R127" s="224"/>
      <c r="S127" s="224"/>
      <c r="T127" s="225"/>
      <c r="U127" s="224"/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110</v>
      </c>
      <c r="AF127" s="214">
        <v>0</v>
      </c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44"/>
      <c r="B128" s="245"/>
      <c r="C128" s="268" t="s">
        <v>235</v>
      </c>
      <c r="D128" s="246"/>
      <c r="E128" s="247">
        <v>9.1E-4</v>
      </c>
      <c r="F128" s="248"/>
      <c r="G128" s="248"/>
      <c r="H128" s="248"/>
      <c r="I128" s="248"/>
      <c r="J128" s="248"/>
      <c r="K128" s="248"/>
      <c r="L128" s="248"/>
      <c r="M128" s="248"/>
      <c r="N128" s="249"/>
      <c r="O128" s="249"/>
      <c r="P128" s="249"/>
      <c r="Q128" s="249"/>
      <c r="R128" s="249"/>
      <c r="S128" s="249"/>
      <c r="T128" s="250"/>
      <c r="U128" s="249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110</v>
      </c>
      <c r="AF128" s="214">
        <v>0</v>
      </c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31" x14ac:dyDescent="0.2">
      <c r="A129" s="6"/>
      <c r="B129" s="7" t="s">
        <v>236</v>
      </c>
      <c r="C129" s="269" t="s">
        <v>236</v>
      </c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AC129">
        <v>15</v>
      </c>
      <c r="AD129">
        <v>21</v>
      </c>
    </row>
    <row r="130" spans="1:31" x14ac:dyDescent="0.2">
      <c r="A130" s="251"/>
      <c r="B130" s="252">
        <v>26</v>
      </c>
      <c r="C130" s="270" t="s">
        <v>236</v>
      </c>
      <c r="D130" s="253"/>
      <c r="E130" s="253"/>
      <c r="F130" s="253"/>
      <c r="G130" s="264">
        <f>G8+G49+G52+G82+G90+G99+G104+G122</f>
        <v>0</v>
      </c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AC130">
        <f>SUMIF(L7:L128,AC129,G7:G128)</f>
        <v>0</v>
      </c>
      <c r="AD130">
        <f>SUMIF(L7:L128,AD129,G7:G128)</f>
        <v>0</v>
      </c>
      <c r="AE130" t="s">
        <v>237</v>
      </c>
    </row>
    <row r="131" spans="1:31" x14ac:dyDescent="0.2">
      <c r="A131" s="6"/>
      <c r="B131" s="7" t="s">
        <v>236</v>
      </c>
      <c r="C131" s="269" t="s">
        <v>236</v>
      </c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6"/>
      <c r="B132" s="7" t="s">
        <v>236</v>
      </c>
      <c r="C132" s="269" t="s">
        <v>236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A133" s="254">
        <v>33</v>
      </c>
      <c r="B133" s="254"/>
      <c r="C133" s="271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31" x14ac:dyDescent="0.2">
      <c r="A134" s="255"/>
      <c r="B134" s="256"/>
      <c r="C134" s="272"/>
      <c r="D134" s="256"/>
      <c r="E134" s="256"/>
      <c r="F134" s="256"/>
      <c r="G134" s="257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AE134" t="s">
        <v>238</v>
      </c>
    </row>
    <row r="135" spans="1:31" x14ac:dyDescent="0.2">
      <c r="A135" s="258"/>
      <c r="B135" s="259"/>
      <c r="C135" s="273"/>
      <c r="D135" s="259"/>
      <c r="E135" s="259"/>
      <c r="F135" s="259"/>
      <c r="G135" s="260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31" x14ac:dyDescent="0.2">
      <c r="A136" s="258"/>
      <c r="B136" s="259"/>
      <c r="C136" s="273"/>
      <c r="D136" s="259"/>
      <c r="E136" s="259"/>
      <c r="F136" s="259"/>
      <c r="G136" s="260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31" x14ac:dyDescent="0.2">
      <c r="A137" s="258"/>
      <c r="B137" s="259"/>
      <c r="C137" s="273"/>
      <c r="D137" s="259"/>
      <c r="E137" s="259"/>
      <c r="F137" s="259"/>
      <c r="G137" s="260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31" x14ac:dyDescent="0.2">
      <c r="A138" s="261"/>
      <c r="B138" s="262"/>
      <c r="C138" s="274"/>
      <c r="D138" s="262"/>
      <c r="E138" s="262"/>
      <c r="F138" s="262"/>
      <c r="G138" s="263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31" x14ac:dyDescent="0.2">
      <c r="A139" s="6"/>
      <c r="B139" s="7" t="s">
        <v>236</v>
      </c>
      <c r="C139" s="269" t="s">
        <v>236</v>
      </c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31" x14ac:dyDescent="0.2">
      <c r="C140" s="275"/>
      <c r="AE140" t="s">
        <v>239</v>
      </c>
    </row>
  </sheetData>
  <mergeCells count="6">
    <mergeCell ref="A1:G1"/>
    <mergeCell ref="C2:G2"/>
    <mergeCell ref="C3:G3"/>
    <mergeCell ref="C4:G4"/>
    <mergeCell ref="A133:C133"/>
    <mergeCell ref="A134:G138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George von On</cp:lastModifiedBy>
  <cp:lastPrinted>2014-02-28T09:52:57Z</cp:lastPrinted>
  <dcterms:created xsi:type="dcterms:W3CDTF">2009-04-08T07:15:50Z</dcterms:created>
  <dcterms:modified xsi:type="dcterms:W3CDTF">2020-12-15T16:41:51Z</dcterms:modified>
</cp:coreProperties>
</file>